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1295" windowHeight="4815" activeTab="9"/>
  </bookViews>
  <sheets>
    <sheet name="FEBR." sheetId="3" r:id="rId1"/>
    <sheet name="MART." sheetId="4" r:id="rId2"/>
    <sheet name="APR." sheetId="5" r:id="rId3"/>
    <sheet name="MAI" sheetId="6" r:id="rId4"/>
    <sheet name="IUNIE" sheetId="7" r:id="rId5"/>
    <sheet name="IULIE" sheetId="8" r:id="rId6"/>
    <sheet name="AUGUST" sheetId="9" r:id="rId7"/>
    <sheet name="SEPT." sheetId="10" r:id="rId8"/>
    <sheet name="OCT." sheetId="11" r:id="rId9"/>
    <sheet name="NOI" sheetId="12" r:id="rId10"/>
    <sheet name="DEC" sheetId="13" r:id="rId11"/>
  </sheets>
  <calcPr calcId="144525"/>
</workbook>
</file>

<file path=xl/calcChain.xml><?xml version="1.0" encoding="utf-8"?>
<calcChain xmlns="http://schemas.openxmlformats.org/spreadsheetml/2006/main">
  <c r="C20" i="13" l="1"/>
  <c r="C31" i="13"/>
  <c r="C25" i="13"/>
  <c r="C26" i="13"/>
  <c r="C47" i="13"/>
  <c r="C14" i="13"/>
  <c r="C21" i="13"/>
  <c r="C16" i="13"/>
  <c r="C5" i="13"/>
  <c r="C13" i="13"/>
  <c r="C18" i="13"/>
  <c r="C40" i="13"/>
  <c r="C9" i="13"/>
  <c r="C52" i="13"/>
  <c r="C7" i="13"/>
  <c r="C22" i="13"/>
  <c r="C8" i="13"/>
  <c r="C28" i="13"/>
  <c r="C10" i="13"/>
  <c r="C31" i="12"/>
  <c r="C30" i="12"/>
  <c r="C29" i="12"/>
  <c r="C26" i="12"/>
  <c r="C24" i="12"/>
  <c r="C21" i="12"/>
  <c r="C20" i="12"/>
  <c r="C15" i="12"/>
  <c r="C14" i="12"/>
  <c r="C12" i="12"/>
  <c r="C11" i="12"/>
  <c r="C5" i="12"/>
  <c r="C32" i="12" s="1"/>
  <c r="C33" i="11"/>
  <c r="C29" i="10"/>
  <c r="C26" i="9"/>
  <c r="C25" i="8"/>
  <c r="C31" i="7"/>
  <c r="C26" i="6"/>
  <c r="C12" i="5"/>
  <c r="C34" i="4"/>
  <c r="C30" i="3"/>
  <c r="C53" i="13" l="1"/>
  <c r="D55" i="13" s="1"/>
</calcChain>
</file>

<file path=xl/sharedStrings.xml><?xml version="1.0" encoding="utf-8"?>
<sst xmlns="http://schemas.openxmlformats.org/spreadsheetml/2006/main" count="618" uniqueCount="247">
  <si>
    <t>BENEFICIAR</t>
  </si>
  <si>
    <t>NATURA CHELTUIELILOR</t>
  </si>
  <si>
    <t>CONSUM GAZE NATURALE</t>
  </si>
  <si>
    <t>ORANGE ROMANIA SA</t>
  </si>
  <si>
    <t>TRANSPORT GUNOI</t>
  </si>
  <si>
    <t>CN POSTA ROMANA SA</t>
  </si>
  <si>
    <t>CHIRIE BUTELIE GAZ SPECIAL</t>
  </si>
  <si>
    <t>SERVICII CONTABIX</t>
  </si>
  <si>
    <t>NR.CRT.</t>
  </si>
  <si>
    <t>SUMA</t>
  </si>
  <si>
    <t>CORESPONDENTA</t>
  </si>
  <si>
    <t>CONSUM APA SI CANALIZARE</t>
  </si>
  <si>
    <t>FORISERV SRL</t>
  </si>
  <si>
    <t>HARVIZ SRL</t>
  </si>
  <si>
    <t>LINDE GAZ ROM SRL</t>
  </si>
  <si>
    <t>SPRINT-MOL SRL</t>
  </si>
  <si>
    <t>MONITORIZARE SEDIU</t>
  </si>
  <si>
    <t>SC NEXTRA SERVICE SRL</t>
  </si>
  <si>
    <t>ELECTRICA SA</t>
  </si>
  <si>
    <t>LAPTE ANTIDOT</t>
  </si>
  <si>
    <t>ECO-CSIK SRL</t>
  </si>
  <si>
    <t>COMPANIA DE INFORMATICA NEAMT SRL</t>
  </si>
  <si>
    <t>CONVORBIRI TELEFON MOBIL</t>
  </si>
  <si>
    <t>CONVORBIRI TELEFON FIX</t>
  </si>
  <si>
    <t>CONSUM EN.ELECTRICA SEDIU+STATIE</t>
  </si>
  <si>
    <t xml:space="preserve">ABONAMENT LEX </t>
  </si>
  <si>
    <t>SC GOBLINX SRL</t>
  </si>
  <si>
    <t>E-ON ENERGIE ROM.SA</t>
  </si>
  <si>
    <t>ABONAMENT DE PARCARE</t>
  </si>
  <si>
    <t>TAXA DE DRUM 2 AUTOTURISME</t>
  </si>
  <si>
    <t>ORION EUROPE SRL</t>
  </si>
  <si>
    <t xml:space="preserve">SERVICII IT </t>
  </si>
  <si>
    <t>MIDA SRL</t>
  </si>
  <si>
    <t xml:space="preserve">CURATENIE SEDIU </t>
  </si>
  <si>
    <t>GNM COMISARIAT HARGHITA</t>
  </si>
  <si>
    <t>T TELEKOM ROMANIA</t>
  </si>
  <si>
    <t>REPARATII AUTO HR08APM</t>
  </si>
  <si>
    <t>ANGAJATII AGENTIEI</t>
  </si>
  <si>
    <t>ILM COM SRL</t>
  </si>
  <si>
    <t>EFFECT GSM SRL</t>
  </si>
  <si>
    <t>HUSA SI FOLIE TELEFON</t>
  </si>
  <si>
    <t>CERTSIGN SA</t>
  </si>
  <si>
    <t>SERVICII SEMNATURA ELECTRONICA</t>
  </si>
  <si>
    <t>DEDEMAN SRL</t>
  </si>
  <si>
    <t>SCAUNE DE BIROU</t>
  </si>
  <si>
    <t>CITY PARKING SRL</t>
  </si>
  <si>
    <t>COMP NAT.DE AUTOSTRAZI DNR</t>
  </si>
  <si>
    <t>TERMINAL NOKIA</t>
  </si>
  <si>
    <t>SURSA DE ALIMENTARE UPS</t>
  </si>
  <si>
    <t>TOTAL FEBRUARIE :</t>
  </si>
  <si>
    <t>LUNA FEBRUARIE 2016  :</t>
  </si>
  <si>
    <t>TRANSPORT PERSOANE (BILET DE TREN )</t>
  </si>
  <si>
    <t>SERVICII COMUNE  INCASATE</t>
  </si>
  <si>
    <t>LUNA MARTIE 2016  :</t>
  </si>
  <si>
    <t xml:space="preserve">SERVICII IT SI TASTATURA PTR.CALCULATOR </t>
  </si>
  <si>
    <t>SC GOBLINX UTOPIS SRL</t>
  </si>
  <si>
    <t>MONITORUL OFICIAL</t>
  </si>
  <si>
    <t>PUBLICATII</t>
  </si>
  <si>
    <t>SARTOROM IMPEX SRL</t>
  </si>
  <si>
    <t>MEMBRANE FILTRANTE</t>
  </si>
  <si>
    <t>TUNIC PROD SRL</t>
  </si>
  <si>
    <t>REACTIVI CHIMICI PTR.LABORATOR</t>
  </si>
  <si>
    <t>MATE-FIN SRL</t>
  </si>
  <si>
    <t>FILTRE PTR.ASPIRATIE</t>
  </si>
  <si>
    <t>IMPARATUL ROMANILOR</t>
  </si>
  <si>
    <t>SERVICII DE CAZARE</t>
  </si>
  <si>
    <t>PERGAMENT OFFICE SRL</t>
  </si>
  <si>
    <t>IMPRIMATE SI RECHIZITE DE BIROU</t>
  </si>
  <si>
    <t>OMV PETROM MARKETING SRL</t>
  </si>
  <si>
    <t>BONURI BCF PTR.CARBURANTI</t>
  </si>
  <si>
    <t>EROSS VILMOS II</t>
  </si>
  <si>
    <t>SERVICII DE REPARATII POMPA</t>
  </si>
  <si>
    <t>SC DACCHIM SRL</t>
  </si>
  <si>
    <t>HARTIE DE FILTRU SI STICLARIE DE LABORATOR</t>
  </si>
  <si>
    <t>TAXA DE DRUM 1 AN LA AUTO IN DOTAREA APM</t>
  </si>
  <si>
    <t>TECHNIC SYSTEMS TELECOM</t>
  </si>
  <si>
    <t>SERVICII DE DETERMINARE CAMP ELECTROMAGNETIC</t>
  </si>
  <si>
    <t>SC COMCOLOR SRL</t>
  </si>
  <si>
    <t>MATERIALE DE CURATENIE SI DE INTRETINERE</t>
  </si>
  <si>
    <t>DIGMA INTERNATIONAL SRL</t>
  </si>
  <si>
    <t>SUMA PLATITA</t>
  </si>
  <si>
    <t>BENEFICIAR ( FURNIZOR DE SERVICII SAU PRODUSE )</t>
  </si>
  <si>
    <t>TOTAL LUNA  MARTIE :</t>
  </si>
  <si>
    <t>LUN APRILIE 2016  :</t>
  </si>
  <si>
    <t>TOTAL LUNA  APRILIE :</t>
  </si>
  <si>
    <t>MATERIALE DE LABORATOR</t>
  </si>
  <si>
    <t>LUNA MAI 2016  :</t>
  </si>
  <si>
    <t>AUTOSPORT SRL</t>
  </si>
  <si>
    <t>MATERIALE PENTRU INTRETINERE PARC AUTO</t>
  </si>
  <si>
    <t>EROSS SERVICE SRL</t>
  </si>
  <si>
    <t>REPARATII AUTO</t>
  </si>
  <si>
    <t>COMPUTER TRADE SRL</t>
  </si>
  <si>
    <t>REPARATII IMPRIMANTA</t>
  </si>
  <si>
    <t>BIROUL ROMAN DE METROLOGIE</t>
  </si>
  <si>
    <t>VERIFICARE SONOMETRU</t>
  </si>
  <si>
    <t>TOTAL LUNA  MAI :</t>
  </si>
  <si>
    <t>CONSUM EN.ELECTRICA SEDIU+STATIE+GHEORGHENI KM4</t>
  </si>
  <si>
    <t xml:space="preserve">SERVICII IT  </t>
  </si>
  <si>
    <t>LUNA IUNIE 2016  :</t>
  </si>
  <si>
    <t>BIROUL ROMAN DE METROLOGIE LEGALA</t>
  </si>
  <si>
    <t>SERVICII DE ETALONARE SONOMETRU</t>
  </si>
  <si>
    <t>SC MACOM SERVICE SRL</t>
  </si>
  <si>
    <t>REPARATII AER CONDITIONAT IN LABORATOR</t>
  </si>
  <si>
    <t>CONCEPT CAR SERVICE VEST SRL</t>
  </si>
  <si>
    <t>FERODORA SRL</t>
  </si>
  <si>
    <t>SERVICII DE VERIFICARE HORN</t>
  </si>
  <si>
    <t>INSTHAR SA</t>
  </si>
  <si>
    <t>SERVICII DE VERIFICARE CAZAN</t>
  </si>
  <si>
    <t>FLORARIA CYCLAMEN</t>
  </si>
  <si>
    <t>COROANA DE FLORI</t>
  </si>
  <si>
    <t xml:space="preserve">SERVICII IT SI PIESE DE SCHIMB PTR.CALCULATOR </t>
  </si>
  <si>
    <t>VERIFICARE TEHNICA AUTO HR08APM</t>
  </si>
  <si>
    <t>II SILLO ATTILA</t>
  </si>
  <si>
    <t>MASINA DE SPALAT AUTOMAT</t>
  </si>
  <si>
    <t>GARDEN PROIECT SRL</t>
  </si>
  <si>
    <t xml:space="preserve">PLANTE </t>
  </si>
  <si>
    <t>TOTAL LUNA  IUNIE  :</t>
  </si>
  <si>
    <t>DATORIE -ACH.BEC INFRAROSU SI SERVICII NOTARIALE</t>
  </si>
  <si>
    <t>LUNA IULIE 2016  :</t>
  </si>
  <si>
    <t>II EROSS VILMOS</t>
  </si>
  <si>
    <t>SERVICII DE REPARATII APARATURA LABORATOR</t>
  </si>
  <si>
    <t>SC COLOR POINT</t>
  </si>
  <si>
    <t>IMPRIMARE ETICHETE</t>
  </si>
  <si>
    <t>SC GLISSANDO SRL</t>
  </si>
  <si>
    <t>SOLUTIE CONTRA INSECTE</t>
  </si>
  <si>
    <t>REPARATIE AUTO HR09APM</t>
  </si>
  <si>
    <t xml:space="preserve">ACUMULATOR </t>
  </si>
  <si>
    <t>SISTEM DE ALARMA</t>
  </si>
  <si>
    <t>TOTAL LUNA  IULIE  :</t>
  </si>
  <si>
    <t>HARTIE XEROX,TONERE,RECHIZITE DE BIROU</t>
  </si>
  <si>
    <t>COMCOLOR SRL</t>
  </si>
  <si>
    <t>MATERIALE DE CURATENIE</t>
  </si>
  <si>
    <t>TASTATURA CALCULATOR</t>
  </si>
  <si>
    <t>BONURI VALORICE CARBURANTI</t>
  </si>
  <si>
    <t>II SIMON RUDOLF</t>
  </si>
  <si>
    <t>REPARATII,DEMONTARE,MONTARE ANVELOPE AUTO</t>
  </si>
  <si>
    <t>PRESTAREA SC</t>
  </si>
  <si>
    <t xml:space="preserve">SERVICII DE SPALARE </t>
  </si>
  <si>
    <t>PERSOANE FIZICE</t>
  </si>
  <si>
    <t>CHIRIE  DISPOZITIV DE COLECTARE PULBERI SEDIMENTABILE</t>
  </si>
  <si>
    <t>LUNA AUGUST 2016  :</t>
  </si>
  <si>
    <t>TOTAL LUNA  AUGUST  :</t>
  </si>
  <si>
    <t>LUNA SEPTEMBRIE 2016  :</t>
  </si>
  <si>
    <t>TOTAL LUNA  SEPTEMBRIE  :</t>
  </si>
  <si>
    <t>RECONDITIONAT TONERE</t>
  </si>
  <si>
    <t>SC EDUTECH CONSULTING SRL</t>
  </si>
  <si>
    <t>CURS DE PERFECTIONARE</t>
  </si>
  <si>
    <t>SC FIATECH SRL</t>
  </si>
  <si>
    <t>SOLUTII STANDARD PENTRU ANALIZE LABORATOR</t>
  </si>
  <si>
    <t>SC WECO TCM SRL</t>
  </si>
  <si>
    <t>SERVICII DE CAZARE 2 PERSOANE</t>
  </si>
  <si>
    <t>ANGAJATI APM</t>
  </si>
  <si>
    <t>CHELT.DEPLASARE : TRANSPORT</t>
  </si>
  <si>
    <t>BIR.ROMAN DE METROLOGIE  LEGALA</t>
  </si>
  <si>
    <t>VER.METROLOGICA  BALANTA ANALITICA</t>
  </si>
  <si>
    <t>SERVICII IT  + PIESE DE SCHIMB CALCULATOR</t>
  </si>
  <si>
    <t>SC PETER COM SRL</t>
  </si>
  <si>
    <t>VERIFICARE PAMANTARE</t>
  </si>
  <si>
    <t>MATE FIN SRL</t>
  </si>
  <si>
    <t>FILTRE DE ASPIRATIE</t>
  </si>
  <si>
    <t>REPARATII AUTO + ITP</t>
  </si>
  <si>
    <t>LUNA OCTOMBRIE 2016  :</t>
  </si>
  <si>
    <t>TOTAL LUNA OCTOMBRIE  :</t>
  </si>
  <si>
    <t>SC ORION EUROPE SRL</t>
  </si>
  <si>
    <t>FILTRE GRAVIMETRICE PTR.ANALIZE LABOR</t>
  </si>
  <si>
    <t>AS.TRAINING SOLUTIONS SRL</t>
  </si>
  <si>
    <t>PREGATIRE PROFESIONALA</t>
  </si>
  <si>
    <t>SC GE COST SRL</t>
  </si>
  <si>
    <t xml:space="preserve">SERVICII DE CAZARE </t>
  </si>
  <si>
    <t>SC HAPPY SUNRISE SRL</t>
  </si>
  <si>
    <t>SC CEPSTRA GRUP SRL</t>
  </si>
  <si>
    <t>LUCRARI DE REPARATII SISTEM DE INCALZIRE CENTRALA</t>
  </si>
  <si>
    <t>SC APOLLO SRL</t>
  </si>
  <si>
    <t>ASOC.ROM.DE EDUCATIE SPEOLOGICA</t>
  </si>
  <si>
    <t>INCOMING EVENTS SRL</t>
  </si>
  <si>
    <t>CHELT.DEPLASARE : TRANSPORT+CAZARE</t>
  </si>
  <si>
    <t>CONSUM EN.ELECTRICA SEDIU+STATIE+ GHEORGHENI KM4</t>
  </si>
  <si>
    <t>LUNA NOIEMBRIE 2016  :</t>
  </si>
  <si>
    <t>SC HARMITLABES SRL</t>
  </si>
  <si>
    <t>SERVICII TOPOGRAFICE</t>
  </si>
  <si>
    <t>SERVICII IT  + PIESE DE SCHIMB CALCULATOR+CALCULATOR</t>
  </si>
  <si>
    <t>SC FLORARIA CYCLAMEN SRL</t>
  </si>
  <si>
    <t>SC PERGAMENT OFFICE SRL</t>
  </si>
  <si>
    <t>RECHIZITE SI IMPRIMANTE DE BIROU</t>
  </si>
  <si>
    <t>SC MODUL QUALITI CONSULTING SRL</t>
  </si>
  <si>
    <t>OMV PETROM GAS SRL</t>
  </si>
  <si>
    <t>SC HOTEL SEIFERT SRL</t>
  </si>
  <si>
    <t>EDITURA HARGITA NEPE</t>
  </si>
  <si>
    <t>SC TELECONSTRUCTIA MOLDOVA SRL</t>
  </si>
  <si>
    <t>SERVICII DE CAZARE INSTRUIRE</t>
  </si>
  <si>
    <t>SC METROPOLITAN MAXPRESS ADV SRL</t>
  </si>
  <si>
    <t>ANUNT MONITOR OF</t>
  </si>
  <si>
    <t>SC MIDA SRL</t>
  </si>
  <si>
    <t>VERIFICARI METROLOGICE APARATURA LABORATOR</t>
  </si>
  <si>
    <t>MATERIALE DE CURATENIE SI INTRETINERE</t>
  </si>
  <si>
    <t>TOTAL LUNA NOIEMBRIE  :</t>
  </si>
  <si>
    <t>LUNA DECEMBRIE 2016  :</t>
  </si>
  <si>
    <t>SC SPECORD SERVICE SRL</t>
  </si>
  <si>
    <t>SC MECRO SYSTEM SRL</t>
  </si>
  <si>
    <t>SC RDE HURON SRL</t>
  </si>
  <si>
    <t>SC APREMIX CONSULT SRL</t>
  </si>
  <si>
    <t xml:space="preserve">SC GENERALI ROM. ASIGURARI SRL </t>
  </si>
  <si>
    <t>DIR. REG. DE DRUMURI SI PODURI</t>
  </si>
  <si>
    <t>SC OMV PETROM MARKETING SRL</t>
  </si>
  <si>
    <t>SC INTAX TRADING SRL</t>
  </si>
  <si>
    <t>SC SMD PLUS TEHNOLOGY SRL</t>
  </si>
  <si>
    <t>DEZUMUDIFICATOR</t>
  </si>
  <si>
    <t>SC MATE-FIN SRL</t>
  </si>
  <si>
    <t>SC RENTROP &amp; STRATON</t>
  </si>
  <si>
    <t>SC AUTOGROUP SRL</t>
  </si>
  <si>
    <t>SC FAN COURIER SRL</t>
  </si>
  <si>
    <t>SC FLAND IMPEX SRL</t>
  </si>
  <si>
    <t>SC EXIMP MARATON</t>
  </si>
  <si>
    <t>SC IMPEX AURORA SRL</t>
  </si>
  <si>
    <t>SC ORIENT-MED SRL</t>
  </si>
  <si>
    <t>SC AUTOSPORT SRL</t>
  </si>
  <si>
    <t>SC INSTHAR SA</t>
  </si>
  <si>
    <t>ASOC. DE STANDARDIZARE DIN ROM.</t>
  </si>
  <si>
    <t>SC DANTE INTERNATIONAL SA</t>
  </si>
  <si>
    <t>SC DEDEMAN SRL</t>
  </si>
  <si>
    <t>SC OFERRA SRL</t>
  </si>
  <si>
    <t>II DUDUJ EUGEN</t>
  </si>
  <si>
    <t>TAXA DRUM</t>
  </si>
  <si>
    <t>RCA</t>
  </si>
  <si>
    <t>SERVICII DE ELIMINARE REACTIVI EXPIRATI</t>
  </si>
  <si>
    <t>MEMRANE FILTRANTE</t>
  </si>
  <si>
    <t>ASIGURARE CASCO</t>
  </si>
  <si>
    <t>SERVICI DE ETALONARE APARATURA LABORATOR</t>
  </si>
  <si>
    <t>TRUSA RETELISTICA IT</t>
  </si>
  <si>
    <t>PROCEDURI CONTABILE</t>
  </si>
  <si>
    <t>RAPARATII AUTO</t>
  </si>
  <si>
    <t>SERVICII DE CURIERAT</t>
  </si>
  <si>
    <t>CARTI POSTALE</t>
  </si>
  <si>
    <t>VERIFICARE STINGATOARE SI HIDRANTI</t>
  </si>
  <si>
    <t>SERVICII DE REPARATII SI SCHIMBARE ANVELOPE</t>
  </si>
  <si>
    <t>LUCRARI DE ZUGRAVIT INTERIOARE</t>
  </si>
  <si>
    <t>CONSULTATII MEDICALE MEDICINA MUNCII</t>
  </si>
  <si>
    <t>ACUMULATOARE AUTO</t>
  </si>
  <si>
    <t>REPARATII SISTEM DE INCALZIRE</t>
  </si>
  <si>
    <t>STAS</t>
  </si>
  <si>
    <t>CALCULATOARE</t>
  </si>
  <si>
    <t>POMPA</t>
  </si>
  <si>
    <t>REPARATII AUTO+ITP</t>
  </si>
  <si>
    <t>OBIECTE DE INVENTAR</t>
  </si>
  <si>
    <t>TRUSA DE PRIM AJUTOR</t>
  </si>
  <si>
    <t>REPARATII TAPITERIE SCAUNE</t>
  </si>
  <si>
    <t>TOTAL LUNA DECEMBRIE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</si>
</sst>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0" xfId="0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workbookViewId="0">
      <selection activeCell="H19" sqref="H19"/>
    </sheetView>
  </sheetViews>
  <sheetFormatPr defaultRowHeight="15" x14ac:dyDescent="0.25"/>
  <cols>
    <col min="1" max="1" width="3.7109375" customWidth="1"/>
    <col min="2" max="2" width="36.5703125" customWidth="1"/>
    <col min="3" max="3" width="11.85546875" customWidth="1"/>
    <col min="4" max="4" width="44.42578125" customWidth="1"/>
  </cols>
  <sheetData>
    <row r="2" spans="1:4" x14ac:dyDescent="0.25">
      <c r="B2" s="1" t="s">
        <v>50</v>
      </c>
    </row>
    <row r="4" spans="1:4" x14ac:dyDescent="0.25">
      <c r="A4" s="2" t="s">
        <v>8</v>
      </c>
      <c r="B4" s="2" t="s">
        <v>0</v>
      </c>
      <c r="C4" s="2" t="s">
        <v>9</v>
      </c>
      <c r="D4" s="2" t="s">
        <v>1</v>
      </c>
    </row>
    <row r="5" spans="1:4" x14ac:dyDescent="0.25">
      <c r="A5" s="3">
        <v>1</v>
      </c>
      <c r="B5" s="3" t="s">
        <v>27</v>
      </c>
      <c r="C5" s="3">
        <v>2379.85</v>
      </c>
      <c r="D5" s="3" t="s">
        <v>2</v>
      </c>
    </row>
    <row r="6" spans="1:4" x14ac:dyDescent="0.25">
      <c r="A6" s="3">
        <v>2</v>
      </c>
      <c r="B6" s="3" t="s">
        <v>18</v>
      </c>
      <c r="C6" s="3">
        <v>3366.1</v>
      </c>
      <c r="D6" s="3" t="s">
        <v>24</v>
      </c>
    </row>
    <row r="7" spans="1:4" x14ac:dyDescent="0.25">
      <c r="A7" s="3">
        <v>3</v>
      </c>
      <c r="B7" s="3" t="s">
        <v>13</v>
      </c>
      <c r="C7" s="3">
        <v>105.27</v>
      </c>
      <c r="D7" s="3" t="s">
        <v>11</v>
      </c>
    </row>
    <row r="8" spans="1:4" x14ac:dyDescent="0.25">
      <c r="A8" s="3">
        <v>4</v>
      </c>
      <c r="B8" s="3" t="s">
        <v>20</v>
      </c>
      <c r="C8" s="3">
        <v>124</v>
      </c>
      <c r="D8" s="3" t="s">
        <v>4</v>
      </c>
    </row>
    <row r="9" spans="1:4" x14ac:dyDescent="0.25">
      <c r="A9" s="3">
        <v>5</v>
      </c>
      <c r="B9" s="3" t="s">
        <v>21</v>
      </c>
      <c r="C9" s="3">
        <v>136.09</v>
      </c>
      <c r="D9" s="3" t="s">
        <v>25</v>
      </c>
    </row>
    <row r="10" spans="1:4" x14ac:dyDescent="0.25">
      <c r="A10" s="3">
        <v>6</v>
      </c>
      <c r="B10" s="3" t="s">
        <v>3</v>
      </c>
      <c r="C10" s="3">
        <v>449.62</v>
      </c>
      <c r="D10" s="3" t="s">
        <v>22</v>
      </c>
    </row>
    <row r="11" spans="1:4" x14ac:dyDescent="0.25">
      <c r="A11" s="3">
        <v>7</v>
      </c>
      <c r="B11" s="3" t="s">
        <v>35</v>
      </c>
      <c r="C11" s="3">
        <v>361.26</v>
      </c>
      <c r="D11" s="3" t="s">
        <v>23</v>
      </c>
    </row>
    <row r="12" spans="1:4" x14ac:dyDescent="0.25">
      <c r="A12" s="3">
        <v>8</v>
      </c>
      <c r="B12" s="3" t="s">
        <v>12</v>
      </c>
      <c r="C12" s="3">
        <v>500</v>
      </c>
      <c r="D12" s="3" t="s">
        <v>33</v>
      </c>
    </row>
    <row r="13" spans="1:4" x14ac:dyDescent="0.25">
      <c r="A13" s="3">
        <v>9</v>
      </c>
      <c r="B13" s="3" t="s">
        <v>32</v>
      </c>
      <c r="C13" s="3">
        <v>939.14</v>
      </c>
      <c r="D13" s="3" t="s">
        <v>36</v>
      </c>
    </row>
    <row r="14" spans="1:4" x14ac:dyDescent="0.25">
      <c r="A14" s="3">
        <v>10</v>
      </c>
      <c r="B14" s="3" t="s">
        <v>38</v>
      </c>
      <c r="C14" s="3">
        <v>94.62</v>
      </c>
      <c r="D14" s="3" t="s">
        <v>19</v>
      </c>
    </row>
    <row r="15" spans="1:4" x14ac:dyDescent="0.25">
      <c r="A15" s="3">
        <v>11</v>
      </c>
      <c r="B15" s="3" t="s">
        <v>15</v>
      </c>
      <c r="C15" s="3">
        <v>219.6</v>
      </c>
      <c r="D15" s="3" t="s">
        <v>16</v>
      </c>
    </row>
    <row r="16" spans="1:4" x14ac:dyDescent="0.25">
      <c r="A16" s="3">
        <v>12</v>
      </c>
      <c r="B16" s="3" t="s">
        <v>17</v>
      </c>
      <c r="C16" s="3">
        <v>1322.24</v>
      </c>
      <c r="D16" s="3" t="s">
        <v>31</v>
      </c>
    </row>
    <row r="17" spans="1:4" x14ac:dyDescent="0.25">
      <c r="A17" s="3">
        <v>13</v>
      </c>
      <c r="B17" s="3" t="s">
        <v>26</v>
      </c>
      <c r="C17" s="3">
        <v>250</v>
      </c>
      <c r="D17" s="3" t="s">
        <v>7</v>
      </c>
    </row>
    <row r="18" spans="1:4" x14ac:dyDescent="0.25">
      <c r="A18" s="3">
        <v>14</v>
      </c>
      <c r="B18" s="3" t="s">
        <v>14</v>
      </c>
      <c r="C18" s="3">
        <v>93.96</v>
      </c>
      <c r="D18" s="3" t="s">
        <v>6</v>
      </c>
    </row>
    <row r="19" spans="1:4" x14ac:dyDescent="0.25">
      <c r="A19" s="3">
        <v>15</v>
      </c>
      <c r="B19" s="3" t="s">
        <v>45</v>
      </c>
      <c r="C19" s="3">
        <v>300</v>
      </c>
      <c r="D19" s="3" t="s">
        <v>28</v>
      </c>
    </row>
    <row r="20" spans="1:4" x14ac:dyDescent="0.25">
      <c r="A20" s="3">
        <v>16</v>
      </c>
      <c r="B20" s="3" t="s">
        <v>30</v>
      </c>
      <c r="C20" s="3">
        <v>315.01</v>
      </c>
      <c r="D20" s="3" t="s">
        <v>6</v>
      </c>
    </row>
    <row r="21" spans="1:4" x14ac:dyDescent="0.25">
      <c r="A21" s="3">
        <v>17</v>
      </c>
      <c r="B21" s="3" t="s">
        <v>39</v>
      </c>
      <c r="C21" s="3">
        <v>140</v>
      </c>
      <c r="D21" s="3" t="s">
        <v>40</v>
      </c>
    </row>
    <row r="22" spans="1:4" x14ac:dyDescent="0.25">
      <c r="A22" s="3">
        <v>18</v>
      </c>
      <c r="B22" s="3" t="s">
        <v>41</v>
      </c>
      <c r="C22" s="3">
        <v>759.83</v>
      </c>
      <c r="D22" s="3" t="s">
        <v>42</v>
      </c>
    </row>
    <row r="23" spans="1:4" x14ac:dyDescent="0.25">
      <c r="A23" s="3">
        <v>19</v>
      </c>
      <c r="B23" s="3" t="s">
        <v>43</v>
      </c>
      <c r="C23" s="3">
        <v>473.22</v>
      </c>
      <c r="D23" s="3" t="s">
        <v>44</v>
      </c>
    </row>
    <row r="24" spans="1:4" x14ac:dyDescent="0.25">
      <c r="A24" s="3">
        <v>20</v>
      </c>
      <c r="B24" s="3" t="s">
        <v>46</v>
      </c>
      <c r="C24" s="3">
        <v>254.16</v>
      </c>
      <c r="D24" s="3" t="s">
        <v>29</v>
      </c>
    </row>
    <row r="25" spans="1:4" x14ac:dyDescent="0.25">
      <c r="A25" s="3">
        <v>21</v>
      </c>
      <c r="B25" s="3" t="s">
        <v>3</v>
      </c>
      <c r="C25" s="3">
        <v>33.979999999999997</v>
      </c>
      <c r="D25" s="3" t="s">
        <v>47</v>
      </c>
    </row>
    <row r="26" spans="1:4" x14ac:dyDescent="0.25">
      <c r="A26" s="3">
        <v>22</v>
      </c>
      <c r="B26" s="3" t="s">
        <v>17</v>
      </c>
      <c r="C26" s="3">
        <v>240</v>
      </c>
      <c r="D26" s="3" t="s">
        <v>48</v>
      </c>
    </row>
    <row r="27" spans="1:4" x14ac:dyDescent="0.25">
      <c r="A27" s="3">
        <v>23</v>
      </c>
      <c r="B27" s="3" t="s">
        <v>5</v>
      </c>
      <c r="C27" s="3">
        <v>480.22</v>
      </c>
      <c r="D27" s="3" t="s">
        <v>10</v>
      </c>
    </row>
    <row r="28" spans="1:4" x14ac:dyDescent="0.25">
      <c r="A28" s="3">
        <v>24</v>
      </c>
      <c r="B28" s="3" t="s">
        <v>37</v>
      </c>
      <c r="C28" s="3">
        <v>31</v>
      </c>
      <c r="D28" s="3" t="s">
        <v>51</v>
      </c>
    </row>
    <row r="29" spans="1:4" x14ac:dyDescent="0.25">
      <c r="A29" s="3">
        <v>25</v>
      </c>
      <c r="B29" s="3" t="s">
        <v>34</v>
      </c>
      <c r="C29" s="3">
        <v>-1812.07</v>
      </c>
      <c r="D29" s="3" t="s">
        <v>52</v>
      </c>
    </row>
    <row r="30" spans="1:4" x14ac:dyDescent="0.25">
      <c r="A30" s="3"/>
      <c r="B30" s="2" t="s">
        <v>49</v>
      </c>
      <c r="C30" s="2">
        <f>SUM(C5:C29)</f>
        <v>11557.099999999999</v>
      </c>
      <c r="D30" s="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D34" sqref="D34"/>
    </sheetView>
  </sheetViews>
  <sheetFormatPr defaultRowHeight="15" x14ac:dyDescent="0.25"/>
  <cols>
    <col min="1" max="1" width="4.85546875" style="5" customWidth="1"/>
    <col min="2" max="2" width="37" style="5" customWidth="1"/>
    <col min="3" max="3" width="11.85546875" style="5" customWidth="1"/>
    <col min="4" max="4" width="52" style="5" customWidth="1"/>
    <col min="5" max="16384" width="9.140625" style="5"/>
  </cols>
  <sheetData>
    <row r="1" spans="1:5" x14ac:dyDescent="0.25">
      <c r="A1"/>
      <c r="B1"/>
      <c r="C1"/>
      <c r="D1"/>
      <c r="E1"/>
    </row>
    <row r="2" spans="1:5" x14ac:dyDescent="0.25">
      <c r="A2"/>
      <c r="B2" s="1" t="s">
        <v>177</v>
      </c>
      <c r="C2"/>
      <c r="D2"/>
      <c r="E2"/>
    </row>
    <row r="3" spans="1:5" x14ac:dyDescent="0.25">
      <c r="A3"/>
      <c r="B3"/>
      <c r="C3"/>
      <c r="D3"/>
      <c r="E3"/>
    </row>
    <row r="4" spans="1:5" ht="31.5" customHeight="1" x14ac:dyDescent="0.25">
      <c r="A4" s="4" t="s">
        <v>8</v>
      </c>
      <c r="B4" s="4" t="s">
        <v>81</v>
      </c>
      <c r="C4" s="4" t="s">
        <v>80</v>
      </c>
      <c r="D4" s="2" t="s">
        <v>1</v>
      </c>
      <c r="E4"/>
    </row>
    <row r="5" spans="1:5" x14ac:dyDescent="0.25">
      <c r="A5" s="3">
        <v>1</v>
      </c>
      <c r="B5" s="3" t="s">
        <v>18</v>
      </c>
      <c r="C5" s="3">
        <f>1686.62+1937.47+645.19+113.38</f>
        <v>4382.6600000000008</v>
      </c>
      <c r="D5" s="3" t="s">
        <v>176</v>
      </c>
      <c r="E5"/>
    </row>
    <row r="6" spans="1:5" x14ac:dyDescent="0.25">
      <c r="A6" s="3">
        <v>2</v>
      </c>
      <c r="B6" s="3" t="s">
        <v>27</v>
      </c>
      <c r="C6" s="3">
        <v>432.65</v>
      </c>
      <c r="D6" s="3" t="s">
        <v>2</v>
      </c>
      <c r="E6"/>
    </row>
    <row r="7" spans="1:5" x14ac:dyDescent="0.25">
      <c r="A7" s="3">
        <v>3</v>
      </c>
      <c r="B7" s="3" t="s">
        <v>20</v>
      </c>
      <c r="C7" s="3">
        <v>124</v>
      </c>
      <c r="D7" s="3" t="s">
        <v>4</v>
      </c>
      <c r="E7"/>
    </row>
    <row r="8" spans="1:5" x14ac:dyDescent="0.25">
      <c r="A8" s="3">
        <v>4</v>
      </c>
      <c r="B8" s="3" t="s">
        <v>13</v>
      </c>
      <c r="C8" s="3">
        <v>302.76</v>
      </c>
      <c r="D8" s="3" t="s">
        <v>11</v>
      </c>
      <c r="E8"/>
    </row>
    <row r="9" spans="1:5" x14ac:dyDescent="0.25">
      <c r="A9" s="3">
        <v>5</v>
      </c>
      <c r="B9" s="3" t="s">
        <v>21</v>
      </c>
      <c r="C9" s="3">
        <v>135.37</v>
      </c>
      <c r="D9" s="3" t="s">
        <v>25</v>
      </c>
      <c r="E9"/>
    </row>
    <row r="10" spans="1:5" x14ac:dyDescent="0.25">
      <c r="A10" s="3">
        <v>6</v>
      </c>
      <c r="B10" s="3" t="s">
        <v>178</v>
      </c>
      <c r="C10" s="3">
        <v>1450</v>
      </c>
      <c r="D10" s="3" t="s">
        <v>179</v>
      </c>
      <c r="E10"/>
    </row>
    <row r="11" spans="1:5" x14ac:dyDescent="0.25">
      <c r="A11" s="3">
        <v>7</v>
      </c>
      <c r="B11" s="3" t="s">
        <v>35</v>
      </c>
      <c r="C11" s="3">
        <f>379.79</f>
        <v>379.79</v>
      </c>
      <c r="D11" s="3" t="s">
        <v>23</v>
      </c>
      <c r="E11"/>
    </row>
    <row r="12" spans="1:5" x14ac:dyDescent="0.25">
      <c r="A12" s="3">
        <v>8</v>
      </c>
      <c r="B12" s="3" t="s">
        <v>12</v>
      </c>
      <c r="C12" s="3">
        <f>670</f>
        <v>670</v>
      </c>
      <c r="D12" s="3" t="s">
        <v>33</v>
      </c>
      <c r="E12"/>
    </row>
    <row r="13" spans="1:5" x14ac:dyDescent="0.25">
      <c r="A13" s="3">
        <v>9</v>
      </c>
      <c r="B13" s="3" t="s">
        <v>15</v>
      </c>
      <c r="C13" s="3">
        <v>375.6</v>
      </c>
      <c r="D13" s="3" t="s">
        <v>16</v>
      </c>
      <c r="E13"/>
    </row>
    <row r="14" spans="1:5" x14ac:dyDescent="0.25">
      <c r="A14" s="3">
        <v>10</v>
      </c>
      <c r="B14" s="3" t="s">
        <v>17</v>
      </c>
      <c r="C14" s="3">
        <f>626.12+11994.96</f>
        <v>12621.08</v>
      </c>
      <c r="D14" s="3" t="s">
        <v>180</v>
      </c>
      <c r="E14"/>
    </row>
    <row r="15" spans="1:5" x14ac:dyDescent="0.25">
      <c r="A15" s="3">
        <v>11</v>
      </c>
      <c r="B15" s="3" t="s">
        <v>55</v>
      </c>
      <c r="C15" s="3">
        <f>250</f>
        <v>250</v>
      </c>
      <c r="D15" s="3" t="s">
        <v>7</v>
      </c>
      <c r="E15"/>
    </row>
    <row r="16" spans="1:5" x14ac:dyDescent="0.25">
      <c r="A16" s="3">
        <v>12</v>
      </c>
      <c r="B16" s="3" t="s">
        <v>14</v>
      </c>
      <c r="C16" s="3">
        <v>93.16</v>
      </c>
      <c r="D16" s="3" t="s">
        <v>6</v>
      </c>
      <c r="E16"/>
    </row>
    <row r="17" spans="1:5" x14ac:dyDescent="0.25">
      <c r="A17" s="3">
        <v>13</v>
      </c>
      <c r="B17" s="3" t="s">
        <v>181</v>
      </c>
      <c r="C17" s="3">
        <v>49</v>
      </c>
      <c r="D17" s="3" t="s">
        <v>109</v>
      </c>
      <c r="E17"/>
    </row>
    <row r="18" spans="1:5" x14ac:dyDescent="0.25">
      <c r="A18" s="3">
        <v>14</v>
      </c>
      <c r="B18" s="3" t="s">
        <v>182</v>
      </c>
      <c r="C18" s="3">
        <v>1236.33</v>
      </c>
      <c r="D18" s="3" t="s">
        <v>183</v>
      </c>
      <c r="E18"/>
    </row>
    <row r="19" spans="1:5" x14ac:dyDescent="0.25">
      <c r="A19" s="3">
        <v>15</v>
      </c>
      <c r="B19" s="3" t="s">
        <v>91</v>
      </c>
      <c r="C19" s="3">
        <v>170</v>
      </c>
      <c r="D19" s="3" t="s">
        <v>144</v>
      </c>
      <c r="E19"/>
    </row>
    <row r="20" spans="1:5" x14ac:dyDescent="0.25">
      <c r="A20" s="3">
        <v>16</v>
      </c>
      <c r="B20" s="3" t="s">
        <v>5</v>
      </c>
      <c r="C20" s="3">
        <f>5.96+106.7+19.8+160.2+22.5</f>
        <v>315.15999999999997</v>
      </c>
      <c r="D20" s="3" t="s">
        <v>10</v>
      </c>
      <c r="E20"/>
    </row>
    <row r="21" spans="1:5" x14ac:dyDescent="0.25">
      <c r="A21" s="3">
        <v>17</v>
      </c>
      <c r="B21" s="3" t="s">
        <v>38</v>
      </c>
      <c r="C21" s="3">
        <f>114.58+33</f>
        <v>147.57999999999998</v>
      </c>
      <c r="D21" s="3" t="s">
        <v>19</v>
      </c>
      <c r="E21"/>
    </row>
    <row r="22" spans="1:5" x14ac:dyDescent="0.25">
      <c r="A22" s="3">
        <v>18</v>
      </c>
      <c r="B22" s="3" t="s">
        <v>184</v>
      </c>
      <c r="C22" s="3">
        <v>840</v>
      </c>
      <c r="D22" s="3" t="s">
        <v>166</v>
      </c>
      <c r="E22"/>
    </row>
    <row r="23" spans="1:5" x14ac:dyDescent="0.25">
      <c r="A23" s="3">
        <v>19</v>
      </c>
      <c r="B23" s="3" t="s">
        <v>185</v>
      </c>
      <c r="C23" s="3">
        <v>1920.13</v>
      </c>
      <c r="D23" s="3" t="s">
        <v>2</v>
      </c>
      <c r="E23"/>
    </row>
    <row r="24" spans="1:5" x14ac:dyDescent="0.25">
      <c r="A24" s="3">
        <v>20</v>
      </c>
      <c r="B24" s="3" t="s">
        <v>186</v>
      </c>
      <c r="C24" s="3">
        <f>800+400+400</f>
        <v>1600</v>
      </c>
      <c r="D24" s="3" t="s">
        <v>166</v>
      </c>
      <c r="E24"/>
    </row>
    <row r="25" spans="1:5" x14ac:dyDescent="0.25">
      <c r="A25" s="3">
        <v>21</v>
      </c>
      <c r="B25" s="3" t="s">
        <v>187</v>
      </c>
      <c r="C25" s="3">
        <v>144</v>
      </c>
      <c r="D25" s="3" t="s">
        <v>57</v>
      </c>
      <c r="E25"/>
    </row>
    <row r="26" spans="1:5" x14ac:dyDescent="0.25">
      <c r="A26" s="3">
        <v>22</v>
      </c>
      <c r="B26" s="3" t="s">
        <v>188</v>
      </c>
      <c r="C26" s="3">
        <f>1200+400</f>
        <v>1600</v>
      </c>
      <c r="D26" s="3" t="s">
        <v>189</v>
      </c>
      <c r="E26"/>
    </row>
    <row r="27" spans="1:5" x14ac:dyDescent="0.25">
      <c r="A27" s="3">
        <v>23</v>
      </c>
      <c r="B27" s="3" t="s">
        <v>190</v>
      </c>
      <c r="C27" s="3">
        <v>170</v>
      </c>
      <c r="D27" s="3" t="s">
        <v>191</v>
      </c>
      <c r="E27"/>
    </row>
    <row r="28" spans="1:5" x14ac:dyDescent="0.25">
      <c r="A28" s="3">
        <v>24</v>
      </c>
      <c r="B28" s="3" t="s">
        <v>192</v>
      </c>
      <c r="C28" s="3">
        <v>1599.1</v>
      </c>
      <c r="D28" s="3" t="s">
        <v>90</v>
      </c>
      <c r="E28"/>
    </row>
    <row r="29" spans="1:5" x14ac:dyDescent="0.25">
      <c r="A29" s="3">
        <v>25</v>
      </c>
      <c r="B29" s="3" t="s">
        <v>93</v>
      </c>
      <c r="C29" s="3">
        <f>2226.6+1.49</f>
        <v>2228.0899999999997</v>
      </c>
      <c r="D29" s="3" t="s">
        <v>193</v>
      </c>
      <c r="E29"/>
    </row>
    <row r="30" spans="1:5" x14ac:dyDescent="0.25">
      <c r="A30" s="3">
        <v>26</v>
      </c>
      <c r="B30" s="3" t="s">
        <v>77</v>
      </c>
      <c r="C30" s="3">
        <f>654.08+112.99</f>
        <v>767.07</v>
      </c>
      <c r="D30" s="3" t="s">
        <v>194</v>
      </c>
      <c r="E30"/>
    </row>
    <row r="31" spans="1:5" x14ac:dyDescent="0.25">
      <c r="A31" s="3">
        <v>27</v>
      </c>
      <c r="B31" s="3" t="s">
        <v>34</v>
      </c>
      <c r="C31" s="3">
        <f>-(20.67+124.08+303.41+59.01+124.08)</f>
        <v>-631.25</v>
      </c>
      <c r="D31" s="3" t="s">
        <v>52</v>
      </c>
      <c r="E31"/>
    </row>
    <row r="32" spans="1:5" x14ac:dyDescent="0.25">
      <c r="A32" s="3"/>
      <c r="B32" s="2" t="s">
        <v>195</v>
      </c>
      <c r="C32" s="2">
        <f>SUM(C5:C31)</f>
        <v>33372.28</v>
      </c>
      <c r="D32" s="2"/>
      <c r="E32"/>
    </row>
    <row r="33" spans="1:5" x14ac:dyDescent="0.25">
      <c r="A33"/>
      <c r="B33"/>
      <c r="C33"/>
      <c r="D33"/>
      <c r="E33"/>
    </row>
    <row r="34" spans="1:5" x14ac:dyDescent="0.25">
      <c r="A34"/>
      <c r="B34"/>
      <c r="C34"/>
      <c r="D34"/>
      <c r="E3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5"/>
  <sheetViews>
    <sheetView topLeftCell="A31" workbookViewId="0">
      <selection activeCell="H52" sqref="H52"/>
    </sheetView>
  </sheetViews>
  <sheetFormatPr defaultRowHeight="15" x14ac:dyDescent="0.25"/>
  <cols>
    <col min="1" max="1" width="4.85546875" customWidth="1"/>
    <col min="2" max="2" width="37" customWidth="1"/>
    <col min="3" max="3" width="11.85546875" customWidth="1"/>
    <col min="4" max="4" width="52" customWidth="1"/>
  </cols>
  <sheetData>
    <row r="2" spans="1:4" x14ac:dyDescent="0.25">
      <c r="B2" s="1" t="s">
        <v>196</v>
      </c>
    </row>
    <row r="4" spans="1:4" ht="30" x14ac:dyDescent="0.25">
      <c r="A4" s="4" t="s">
        <v>8</v>
      </c>
      <c r="B4" s="4" t="s">
        <v>81</v>
      </c>
      <c r="C4" s="4" t="s">
        <v>80</v>
      </c>
      <c r="D4" s="2" t="s">
        <v>1</v>
      </c>
    </row>
    <row r="5" spans="1:4" x14ac:dyDescent="0.25">
      <c r="A5" s="3">
        <v>1</v>
      </c>
      <c r="B5" s="3" t="s">
        <v>18</v>
      </c>
      <c r="C5" s="6">
        <f>645.19+1887.42+38.41</f>
        <v>2571.02</v>
      </c>
      <c r="D5" s="3" t="s">
        <v>176</v>
      </c>
    </row>
    <row r="6" spans="1:4" x14ac:dyDescent="0.25">
      <c r="A6" s="3">
        <v>2</v>
      </c>
      <c r="B6" s="3" t="s">
        <v>27</v>
      </c>
      <c r="C6" s="6"/>
      <c r="D6" s="3" t="s">
        <v>2</v>
      </c>
    </row>
    <row r="7" spans="1:4" x14ac:dyDescent="0.25">
      <c r="A7" s="3">
        <v>3</v>
      </c>
      <c r="B7" s="3" t="s">
        <v>20</v>
      </c>
      <c r="C7" s="6">
        <f>124</f>
        <v>124</v>
      </c>
      <c r="D7" s="3" t="s">
        <v>4</v>
      </c>
    </row>
    <row r="8" spans="1:4" x14ac:dyDescent="0.25">
      <c r="A8" s="3">
        <v>4</v>
      </c>
      <c r="B8" s="3" t="s">
        <v>13</v>
      </c>
      <c r="C8" s="6">
        <f>201.84</f>
        <v>201.84</v>
      </c>
      <c r="D8" s="3" t="s">
        <v>11</v>
      </c>
    </row>
    <row r="9" spans="1:4" x14ac:dyDescent="0.25">
      <c r="A9" s="3">
        <v>5</v>
      </c>
      <c r="B9" s="3" t="s">
        <v>21</v>
      </c>
      <c r="C9" s="6">
        <f>135.06</f>
        <v>135.06</v>
      </c>
      <c r="D9" s="3" t="s">
        <v>25</v>
      </c>
    </row>
    <row r="10" spans="1:4" x14ac:dyDescent="0.25">
      <c r="A10" s="3">
        <v>6</v>
      </c>
      <c r="B10" s="3" t="s">
        <v>3</v>
      </c>
      <c r="C10" s="6">
        <f>1408.3</f>
        <v>1408.3</v>
      </c>
      <c r="D10" s="3" t="s">
        <v>22</v>
      </c>
    </row>
    <row r="11" spans="1:4" x14ac:dyDescent="0.25">
      <c r="A11" s="3">
        <v>7</v>
      </c>
      <c r="B11" s="3" t="s">
        <v>35</v>
      </c>
      <c r="C11" s="6">
        <v>384.46</v>
      </c>
      <c r="D11" s="3" t="s">
        <v>23</v>
      </c>
    </row>
    <row r="12" spans="1:4" x14ac:dyDescent="0.25">
      <c r="A12" s="3">
        <v>8</v>
      </c>
      <c r="B12" s="3" t="s">
        <v>12</v>
      </c>
      <c r="C12" s="6">
        <v>670</v>
      </c>
      <c r="D12" s="3" t="s">
        <v>33</v>
      </c>
    </row>
    <row r="13" spans="1:4" x14ac:dyDescent="0.25">
      <c r="A13" s="3">
        <v>9</v>
      </c>
      <c r="B13" s="3" t="s">
        <v>15</v>
      </c>
      <c r="C13" s="6">
        <f>375.6+3248.4+974.52</f>
        <v>4598.5200000000004</v>
      </c>
      <c r="D13" s="3" t="s">
        <v>16</v>
      </c>
    </row>
    <row r="14" spans="1:4" x14ac:dyDescent="0.25">
      <c r="A14" s="3">
        <v>10</v>
      </c>
      <c r="B14" s="3" t="s">
        <v>17</v>
      </c>
      <c r="C14" s="6">
        <f>626.12+1149.96+120</f>
        <v>1896.08</v>
      </c>
      <c r="D14" s="3" t="s">
        <v>180</v>
      </c>
    </row>
    <row r="15" spans="1:4" x14ac:dyDescent="0.25">
      <c r="A15" s="3">
        <v>11</v>
      </c>
      <c r="B15" s="3" t="s">
        <v>55</v>
      </c>
      <c r="C15" s="6">
        <v>250</v>
      </c>
      <c r="D15" s="3" t="s">
        <v>7</v>
      </c>
    </row>
    <row r="16" spans="1:4" x14ac:dyDescent="0.25">
      <c r="A16" s="3">
        <v>12</v>
      </c>
      <c r="B16" s="3" t="s">
        <v>14</v>
      </c>
      <c r="C16" s="6">
        <f>90.84+918+93.56+39.32</f>
        <v>1141.72</v>
      </c>
      <c r="D16" s="3" t="s">
        <v>6</v>
      </c>
    </row>
    <row r="17" spans="1:4" x14ac:dyDescent="0.25">
      <c r="A17" s="3">
        <v>13</v>
      </c>
      <c r="B17" s="3" t="s">
        <v>181</v>
      </c>
      <c r="C17" s="6"/>
      <c r="D17" s="3" t="s">
        <v>109</v>
      </c>
    </row>
    <row r="18" spans="1:4" x14ac:dyDescent="0.25">
      <c r="A18" s="3">
        <v>14</v>
      </c>
      <c r="B18" s="3" t="s">
        <v>182</v>
      </c>
      <c r="C18" s="6">
        <f>1079.52+360+380.25</f>
        <v>1819.77</v>
      </c>
      <c r="D18" s="3" t="s">
        <v>183</v>
      </c>
    </row>
    <row r="19" spans="1:4" x14ac:dyDescent="0.25">
      <c r="A19" s="3">
        <v>15</v>
      </c>
      <c r="B19" s="3" t="s">
        <v>91</v>
      </c>
      <c r="C19" s="6">
        <v>340</v>
      </c>
      <c r="D19" s="3" t="s">
        <v>144</v>
      </c>
    </row>
    <row r="20" spans="1:4" x14ac:dyDescent="0.25">
      <c r="A20" s="3">
        <v>16</v>
      </c>
      <c r="B20" s="3" t="s">
        <v>5</v>
      </c>
      <c r="C20" s="6">
        <f>19.6+218+5.96+42.65+280+44.9</f>
        <v>611.11</v>
      </c>
      <c r="D20" s="3" t="s">
        <v>10</v>
      </c>
    </row>
    <row r="21" spans="1:4" x14ac:dyDescent="0.25">
      <c r="A21" s="3">
        <v>17</v>
      </c>
      <c r="B21" s="3" t="s">
        <v>38</v>
      </c>
      <c r="C21" s="6">
        <f>111.5+37.17</f>
        <v>148.67000000000002</v>
      </c>
      <c r="D21" s="3" t="s">
        <v>19</v>
      </c>
    </row>
    <row r="22" spans="1:4" x14ac:dyDescent="0.25">
      <c r="A22" s="3">
        <v>18</v>
      </c>
      <c r="B22" s="3" t="s">
        <v>203</v>
      </c>
      <c r="C22" s="6">
        <f>8.69+5000</f>
        <v>5008.6899999999996</v>
      </c>
      <c r="D22" s="3" t="s">
        <v>133</v>
      </c>
    </row>
    <row r="23" spans="1:4" x14ac:dyDescent="0.25">
      <c r="A23" s="3">
        <v>19</v>
      </c>
      <c r="B23" s="3" t="s">
        <v>185</v>
      </c>
      <c r="C23" s="6">
        <v>3751.82</v>
      </c>
      <c r="D23" s="3" t="s">
        <v>2</v>
      </c>
    </row>
    <row r="24" spans="1:4" x14ac:dyDescent="0.25">
      <c r="A24" s="3">
        <v>20</v>
      </c>
      <c r="B24" s="3" t="s">
        <v>202</v>
      </c>
      <c r="C24" s="6">
        <v>126.35</v>
      </c>
      <c r="D24" s="3" t="s">
        <v>222</v>
      </c>
    </row>
    <row r="25" spans="1:4" x14ac:dyDescent="0.25">
      <c r="A25" s="3">
        <v>21</v>
      </c>
      <c r="B25" s="3" t="s">
        <v>201</v>
      </c>
      <c r="C25" s="6">
        <f>1486+566</f>
        <v>2052</v>
      </c>
      <c r="D25" s="3" t="s">
        <v>223</v>
      </c>
    </row>
    <row r="26" spans="1:4" x14ac:dyDescent="0.25">
      <c r="A26" s="3">
        <v>22</v>
      </c>
      <c r="B26" s="3" t="s">
        <v>199</v>
      </c>
      <c r="C26" s="6">
        <f>3909.6</f>
        <v>3909.6</v>
      </c>
      <c r="D26" s="3" t="s">
        <v>224</v>
      </c>
    </row>
    <row r="27" spans="1:4" x14ac:dyDescent="0.25">
      <c r="A27" s="3">
        <v>23</v>
      </c>
      <c r="B27" s="3" t="s">
        <v>198</v>
      </c>
      <c r="C27" s="6">
        <v>4080</v>
      </c>
      <c r="D27" s="3" t="s">
        <v>225</v>
      </c>
    </row>
    <row r="28" spans="1:4" x14ac:dyDescent="0.25">
      <c r="A28" s="3">
        <v>24</v>
      </c>
      <c r="B28" s="3" t="s">
        <v>200</v>
      </c>
      <c r="C28" s="6">
        <f>1323.92</f>
        <v>1323.92</v>
      </c>
      <c r="D28" s="3" t="s">
        <v>226</v>
      </c>
    </row>
    <row r="29" spans="1:4" x14ac:dyDescent="0.25">
      <c r="A29" s="3">
        <v>25</v>
      </c>
      <c r="B29" s="3" t="s">
        <v>197</v>
      </c>
      <c r="C29" s="6">
        <v>1980</v>
      </c>
      <c r="D29" s="3" t="s">
        <v>227</v>
      </c>
    </row>
    <row r="30" spans="1:4" x14ac:dyDescent="0.25">
      <c r="A30" s="3">
        <v>26</v>
      </c>
      <c r="B30" s="3" t="s">
        <v>77</v>
      </c>
      <c r="C30" s="6">
        <v>844.73</v>
      </c>
      <c r="D30" s="3" t="s">
        <v>194</v>
      </c>
    </row>
    <row r="31" spans="1:4" x14ac:dyDescent="0.25">
      <c r="A31" s="3">
        <v>25</v>
      </c>
      <c r="B31" s="3" t="s">
        <v>93</v>
      </c>
      <c r="C31" s="6">
        <f>321.8</f>
        <v>321.8</v>
      </c>
      <c r="D31" s="3" t="s">
        <v>193</v>
      </c>
    </row>
    <row r="32" spans="1:4" x14ac:dyDescent="0.25">
      <c r="A32" s="3"/>
      <c r="B32" s="3" t="s">
        <v>205</v>
      </c>
      <c r="C32" s="6">
        <v>601</v>
      </c>
      <c r="D32" s="3" t="s">
        <v>228</v>
      </c>
    </row>
    <row r="33" spans="1:4" x14ac:dyDescent="0.25">
      <c r="A33" s="3"/>
      <c r="B33" s="3" t="s">
        <v>204</v>
      </c>
      <c r="C33" s="6">
        <v>810</v>
      </c>
      <c r="D33" s="3" t="s">
        <v>206</v>
      </c>
    </row>
    <row r="34" spans="1:4" x14ac:dyDescent="0.25">
      <c r="A34" s="3"/>
      <c r="B34" s="3" t="s">
        <v>208</v>
      </c>
      <c r="C34" s="6">
        <v>760.2</v>
      </c>
      <c r="D34" s="3" t="s">
        <v>229</v>
      </c>
    </row>
    <row r="35" spans="1:4" x14ac:dyDescent="0.25">
      <c r="A35" s="3"/>
      <c r="B35" s="3" t="s">
        <v>209</v>
      </c>
      <c r="C35" s="6">
        <v>643.97</v>
      </c>
      <c r="D35" s="3" t="s">
        <v>230</v>
      </c>
    </row>
    <row r="36" spans="1:4" x14ac:dyDescent="0.25">
      <c r="A36" s="3"/>
      <c r="B36" s="3" t="s">
        <v>210</v>
      </c>
      <c r="C36" s="6">
        <v>19.8</v>
      </c>
      <c r="D36" s="3" t="s">
        <v>231</v>
      </c>
    </row>
    <row r="37" spans="1:4" x14ac:dyDescent="0.25">
      <c r="A37" s="3"/>
      <c r="B37" s="3" t="s">
        <v>211</v>
      </c>
      <c r="C37" s="6">
        <v>15</v>
      </c>
      <c r="D37" s="3" t="s">
        <v>232</v>
      </c>
    </row>
    <row r="38" spans="1:4" x14ac:dyDescent="0.25">
      <c r="A38" s="3"/>
      <c r="B38" s="3" t="s">
        <v>212</v>
      </c>
      <c r="C38" s="6">
        <v>481.8</v>
      </c>
      <c r="D38" s="3" t="s">
        <v>233</v>
      </c>
    </row>
    <row r="39" spans="1:4" x14ac:dyDescent="0.25">
      <c r="A39" s="3"/>
      <c r="B39" s="3" t="s">
        <v>134</v>
      </c>
      <c r="C39" s="6">
        <v>290</v>
      </c>
      <c r="D39" s="3" t="s">
        <v>234</v>
      </c>
    </row>
    <row r="40" spans="1:4" x14ac:dyDescent="0.25">
      <c r="A40" s="3"/>
      <c r="B40" s="3" t="s">
        <v>213</v>
      </c>
      <c r="C40" s="6">
        <f>13400+2921.47+10951.09</f>
        <v>27272.559999999998</v>
      </c>
      <c r="D40" s="3" t="s">
        <v>235</v>
      </c>
    </row>
    <row r="41" spans="1:4" x14ac:dyDescent="0.25">
      <c r="A41" s="3"/>
      <c r="B41" s="3" t="s">
        <v>214</v>
      </c>
      <c r="C41" s="6">
        <v>1505</v>
      </c>
      <c r="D41" s="3" t="s">
        <v>236</v>
      </c>
    </row>
    <row r="42" spans="1:4" x14ac:dyDescent="0.25">
      <c r="A42" s="3"/>
      <c r="B42" s="3" t="s">
        <v>215</v>
      </c>
      <c r="C42" s="6">
        <v>678</v>
      </c>
      <c r="D42" s="3" t="s">
        <v>237</v>
      </c>
    </row>
    <row r="43" spans="1:4" x14ac:dyDescent="0.25">
      <c r="A43" s="3"/>
      <c r="B43" s="3" t="s">
        <v>216</v>
      </c>
      <c r="C43" s="6">
        <v>420</v>
      </c>
      <c r="D43" s="3" t="s">
        <v>238</v>
      </c>
    </row>
    <row r="44" spans="1:4" x14ac:dyDescent="0.25">
      <c r="A44" s="3"/>
      <c r="B44" s="3" t="s">
        <v>217</v>
      </c>
      <c r="C44" s="6">
        <v>510.34</v>
      </c>
      <c r="D44" s="3" t="s">
        <v>239</v>
      </c>
    </row>
    <row r="45" spans="1:4" x14ac:dyDescent="0.25">
      <c r="A45" s="3"/>
      <c r="B45" s="3" t="s">
        <v>218</v>
      </c>
      <c r="C45" s="6">
        <v>11399.95</v>
      </c>
      <c r="D45" s="3" t="s">
        <v>240</v>
      </c>
    </row>
    <row r="46" spans="1:4" x14ac:dyDescent="0.25">
      <c r="A46" s="3"/>
      <c r="B46" s="3" t="s">
        <v>119</v>
      </c>
      <c r="C46" s="6">
        <v>526</v>
      </c>
      <c r="D46" s="3" t="s">
        <v>241</v>
      </c>
    </row>
    <row r="47" spans="1:4" x14ac:dyDescent="0.25">
      <c r="A47" s="3"/>
      <c r="B47" s="3" t="s">
        <v>192</v>
      </c>
      <c r="C47" s="6">
        <f>1467.9+292.18</f>
        <v>1760.0800000000002</v>
      </c>
      <c r="D47" s="3" t="s">
        <v>242</v>
      </c>
    </row>
    <row r="48" spans="1:4" x14ac:dyDescent="0.25">
      <c r="A48" s="3"/>
      <c r="B48" s="3" t="s">
        <v>219</v>
      </c>
      <c r="C48" s="6">
        <v>1778</v>
      </c>
      <c r="D48" s="3" t="s">
        <v>243</v>
      </c>
    </row>
    <row r="49" spans="1:4" x14ac:dyDescent="0.25">
      <c r="A49" s="3"/>
      <c r="B49" s="3" t="s">
        <v>220</v>
      </c>
      <c r="C49" s="6">
        <v>278</v>
      </c>
      <c r="D49" s="3" t="s">
        <v>244</v>
      </c>
    </row>
    <row r="50" spans="1:4" x14ac:dyDescent="0.25">
      <c r="A50" s="3"/>
      <c r="B50" s="3" t="s">
        <v>221</v>
      </c>
      <c r="C50" s="6">
        <v>1375</v>
      </c>
      <c r="D50" s="3" t="s">
        <v>245</v>
      </c>
    </row>
    <row r="51" spans="1:4" x14ac:dyDescent="0.25">
      <c r="A51" s="3"/>
      <c r="B51" s="3" t="s">
        <v>207</v>
      </c>
      <c r="C51" s="6">
        <v>420</v>
      </c>
      <c r="D51" s="3" t="s">
        <v>59</v>
      </c>
    </row>
    <row r="52" spans="1:4" x14ac:dyDescent="0.25">
      <c r="A52" s="3">
        <v>27</v>
      </c>
      <c r="B52" s="3" t="s">
        <v>34</v>
      </c>
      <c r="C52" s="6">
        <f>-(550.78+71.13+124.08)</f>
        <v>-745.99</v>
      </c>
      <c r="D52" s="3" t="s">
        <v>52</v>
      </c>
    </row>
    <row r="53" spans="1:4" x14ac:dyDescent="0.25">
      <c r="A53" s="3"/>
      <c r="B53" s="2" t="s">
        <v>246</v>
      </c>
      <c r="C53" s="2">
        <f>SUM(C5:C52)</f>
        <v>90498.17</v>
      </c>
      <c r="D53" s="2"/>
    </row>
    <row r="55" spans="1:4" x14ac:dyDescent="0.25">
      <c r="D55">
        <f>C53-90498.17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workbookViewId="0">
      <selection sqref="A1:XFD1048576"/>
    </sheetView>
  </sheetViews>
  <sheetFormatPr defaultRowHeight="15" x14ac:dyDescent="0.25"/>
  <cols>
    <col min="1" max="1" width="4.85546875" customWidth="1"/>
    <col min="2" max="2" width="37" customWidth="1"/>
    <col min="3" max="3" width="11.85546875" customWidth="1"/>
    <col min="4" max="4" width="47.85546875" customWidth="1"/>
  </cols>
  <sheetData>
    <row r="2" spans="1:4" x14ac:dyDescent="0.25">
      <c r="B2" s="1" t="s">
        <v>53</v>
      </c>
    </row>
    <row r="4" spans="1:4" ht="30" x14ac:dyDescent="0.25">
      <c r="A4" s="4" t="s">
        <v>8</v>
      </c>
      <c r="B4" s="4" t="s">
        <v>81</v>
      </c>
      <c r="C4" s="4" t="s">
        <v>80</v>
      </c>
      <c r="D4" s="2" t="s">
        <v>1</v>
      </c>
    </row>
    <row r="5" spans="1:4" x14ac:dyDescent="0.25">
      <c r="A5" s="3">
        <v>1</v>
      </c>
      <c r="B5" s="3" t="s">
        <v>27</v>
      </c>
      <c r="C5" s="3">
        <v>4906.5600000000004</v>
      </c>
      <c r="D5" s="3" t="s">
        <v>2</v>
      </c>
    </row>
    <row r="6" spans="1:4" x14ac:dyDescent="0.25">
      <c r="A6" s="3">
        <v>2</v>
      </c>
      <c r="B6" s="3" t="s">
        <v>18</v>
      </c>
      <c r="C6" s="3">
        <v>7866.03</v>
      </c>
      <c r="D6" s="3" t="s">
        <v>24</v>
      </c>
    </row>
    <row r="7" spans="1:4" x14ac:dyDescent="0.25">
      <c r="A7" s="3">
        <v>3</v>
      </c>
      <c r="B7" s="3" t="s">
        <v>13</v>
      </c>
      <c r="C7" s="3">
        <v>129.04</v>
      </c>
      <c r="D7" s="3" t="s">
        <v>11</v>
      </c>
    </row>
    <row r="8" spans="1:4" x14ac:dyDescent="0.25">
      <c r="A8" s="3">
        <v>4</v>
      </c>
      <c r="B8" s="3" t="s">
        <v>20</v>
      </c>
      <c r="C8" s="3">
        <v>120</v>
      </c>
      <c r="D8" s="3" t="s">
        <v>4</v>
      </c>
    </row>
    <row r="9" spans="1:4" x14ac:dyDescent="0.25">
      <c r="A9" s="3">
        <v>5</v>
      </c>
      <c r="B9" s="3" t="s">
        <v>21</v>
      </c>
      <c r="C9" s="3">
        <v>268.10000000000002</v>
      </c>
      <c r="D9" s="3" t="s">
        <v>25</v>
      </c>
    </row>
    <row r="10" spans="1:4" x14ac:dyDescent="0.25">
      <c r="A10" s="3">
        <v>6</v>
      </c>
      <c r="B10" s="3" t="s">
        <v>3</v>
      </c>
      <c r="C10" s="3">
        <v>444.3</v>
      </c>
      <c r="D10" s="3" t="s">
        <v>22</v>
      </c>
    </row>
    <row r="11" spans="1:4" x14ac:dyDescent="0.25">
      <c r="A11" s="3">
        <v>7</v>
      </c>
      <c r="B11" s="3" t="s">
        <v>35</v>
      </c>
      <c r="C11" s="3">
        <v>367.51</v>
      </c>
      <c r="D11" s="3" t="s">
        <v>23</v>
      </c>
    </row>
    <row r="12" spans="1:4" x14ac:dyDescent="0.25">
      <c r="A12" s="3">
        <v>8</v>
      </c>
      <c r="B12" s="3" t="s">
        <v>12</v>
      </c>
      <c r="C12" s="3">
        <v>1000</v>
      </c>
      <c r="D12" s="3" t="s">
        <v>33</v>
      </c>
    </row>
    <row r="13" spans="1:4" x14ac:dyDescent="0.25">
      <c r="A13" s="3">
        <v>9</v>
      </c>
      <c r="B13" s="3" t="s">
        <v>38</v>
      </c>
      <c r="C13" s="3">
        <v>199.34</v>
      </c>
      <c r="D13" s="3" t="s">
        <v>19</v>
      </c>
    </row>
    <row r="14" spans="1:4" x14ac:dyDescent="0.25">
      <c r="A14" s="3">
        <v>10</v>
      </c>
      <c r="B14" s="3" t="s">
        <v>15</v>
      </c>
      <c r="C14" s="3">
        <v>439.2</v>
      </c>
      <c r="D14" s="3" t="s">
        <v>16</v>
      </c>
    </row>
    <row r="15" spans="1:4" x14ac:dyDescent="0.25">
      <c r="A15" s="3">
        <v>11</v>
      </c>
      <c r="B15" s="3" t="s">
        <v>17</v>
      </c>
      <c r="C15" s="3">
        <v>684.12</v>
      </c>
      <c r="D15" s="3" t="s">
        <v>54</v>
      </c>
    </row>
    <row r="16" spans="1:4" x14ac:dyDescent="0.25">
      <c r="A16" s="3">
        <v>12</v>
      </c>
      <c r="B16" s="3" t="s">
        <v>55</v>
      </c>
      <c r="C16" s="3">
        <v>500</v>
      </c>
      <c r="D16" s="3" t="s">
        <v>7</v>
      </c>
    </row>
    <row r="17" spans="1:4" x14ac:dyDescent="0.25">
      <c r="A17" s="3">
        <v>13</v>
      </c>
      <c r="B17" s="3" t="s">
        <v>14</v>
      </c>
      <c r="C17" s="3">
        <v>86.98</v>
      </c>
      <c r="D17" s="3" t="s">
        <v>6</v>
      </c>
    </row>
    <row r="18" spans="1:4" x14ac:dyDescent="0.25">
      <c r="A18" s="3">
        <v>14</v>
      </c>
      <c r="B18" s="3" t="s">
        <v>56</v>
      </c>
      <c r="C18" s="3">
        <v>190.5</v>
      </c>
      <c r="D18" s="3" t="s">
        <v>57</v>
      </c>
    </row>
    <row r="19" spans="1:4" x14ac:dyDescent="0.25">
      <c r="A19" s="3">
        <v>15</v>
      </c>
      <c r="B19" s="3" t="s">
        <v>58</v>
      </c>
      <c r="C19" s="3">
        <v>1792.8</v>
      </c>
      <c r="D19" s="3" t="s">
        <v>59</v>
      </c>
    </row>
    <row r="20" spans="1:4" x14ac:dyDescent="0.25">
      <c r="A20" s="3">
        <v>16</v>
      </c>
      <c r="B20" s="3" t="s">
        <v>60</v>
      </c>
      <c r="C20" s="3">
        <v>769.2</v>
      </c>
      <c r="D20" s="3" t="s">
        <v>61</v>
      </c>
    </row>
    <row r="21" spans="1:4" x14ac:dyDescent="0.25">
      <c r="A21" s="3">
        <v>17</v>
      </c>
      <c r="B21" s="3" t="s">
        <v>62</v>
      </c>
      <c r="C21" s="3">
        <v>1260</v>
      </c>
      <c r="D21" s="3" t="s">
        <v>63</v>
      </c>
    </row>
    <row r="22" spans="1:4" x14ac:dyDescent="0.25">
      <c r="A22" s="3">
        <v>18</v>
      </c>
      <c r="B22" s="3" t="s">
        <v>72</v>
      </c>
      <c r="C22" s="3">
        <v>1479.6</v>
      </c>
      <c r="D22" s="3" t="s">
        <v>73</v>
      </c>
    </row>
    <row r="23" spans="1:4" x14ac:dyDescent="0.25">
      <c r="A23" s="3">
        <v>19</v>
      </c>
      <c r="B23" s="3" t="s">
        <v>66</v>
      </c>
      <c r="C23" s="3">
        <v>1380.64</v>
      </c>
      <c r="D23" s="3" t="s">
        <v>67</v>
      </c>
    </row>
    <row r="24" spans="1:4" x14ac:dyDescent="0.25">
      <c r="A24" s="3">
        <v>20</v>
      </c>
      <c r="B24" s="3" t="s">
        <v>77</v>
      </c>
      <c r="C24" s="3">
        <v>357.49</v>
      </c>
      <c r="D24" s="3" t="s">
        <v>78</v>
      </c>
    </row>
    <row r="25" spans="1:4" x14ac:dyDescent="0.25">
      <c r="A25" s="3">
        <v>21</v>
      </c>
      <c r="B25" s="3" t="s">
        <v>46</v>
      </c>
      <c r="C25" s="3">
        <v>428.49</v>
      </c>
      <c r="D25" s="3" t="s">
        <v>74</v>
      </c>
    </row>
    <row r="26" spans="1:4" x14ac:dyDescent="0.25">
      <c r="A26" s="3">
        <v>22</v>
      </c>
      <c r="B26" s="3" t="s">
        <v>68</v>
      </c>
      <c r="C26" s="3">
        <v>3756.52</v>
      </c>
      <c r="D26" s="3" t="s">
        <v>69</v>
      </c>
    </row>
    <row r="27" spans="1:4" x14ac:dyDescent="0.25">
      <c r="A27" s="3">
        <v>23</v>
      </c>
      <c r="B27" s="3" t="s">
        <v>70</v>
      </c>
      <c r="C27" s="3">
        <v>526</v>
      </c>
      <c r="D27" s="3" t="s">
        <v>71</v>
      </c>
    </row>
    <row r="28" spans="1:4" x14ac:dyDescent="0.25">
      <c r="A28" s="3">
        <v>24</v>
      </c>
      <c r="B28" s="3" t="s">
        <v>75</v>
      </c>
      <c r="C28" s="3">
        <v>1280</v>
      </c>
      <c r="D28" s="3" t="s">
        <v>76</v>
      </c>
    </row>
    <row r="29" spans="1:4" x14ac:dyDescent="0.25">
      <c r="A29" s="3">
        <v>25</v>
      </c>
      <c r="B29" s="3" t="s">
        <v>64</v>
      </c>
      <c r="C29" s="3">
        <v>409.5</v>
      </c>
      <c r="D29" s="3" t="s">
        <v>65</v>
      </c>
    </row>
    <row r="30" spans="1:4" x14ac:dyDescent="0.25">
      <c r="A30" s="3">
        <v>26</v>
      </c>
      <c r="B30" s="3" t="s">
        <v>79</v>
      </c>
      <c r="C30" s="3">
        <v>346</v>
      </c>
      <c r="D30" s="3" t="s">
        <v>65</v>
      </c>
    </row>
    <row r="31" spans="1:4" x14ac:dyDescent="0.25">
      <c r="A31" s="3">
        <v>27</v>
      </c>
      <c r="B31" s="3" t="s">
        <v>5</v>
      </c>
      <c r="C31" s="3">
        <v>179.86</v>
      </c>
      <c r="D31" s="3" t="s">
        <v>10</v>
      </c>
    </row>
    <row r="32" spans="1:4" x14ac:dyDescent="0.25">
      <c r="A32" s="3">
        <v>28</v>
      </c>
      <c r="B32" s="3" t="s">
        <v>37</v>
      </c>
      <c r="C32" s="3">
        <v>58.8</v>
      </c>
      <c r="D32" s="3" t="s">
        <v>51</v>
      </c>
    </row>
    <row r="33" spans="1:4" x14ac:dyDescent="0.25">
      <c r="A33" s="3">
        <v>29</v>
      </c>
      <c r="B33" s="3" t="s">
        <v>34</v>
      </c>
      <c r="C33" s="3">
        <v>-1839.9</v>
      </c>
      <c r="D33" s="3" t="s">
        <v>52</v>
      </c>
    </row>
    <row r="34" spans="1:4" x14ac:dyDescent="0.25">
      <c r="A34" s="3"/>
      <c r="B34" s="2" t="s">
        <v>82</v>
      </c>
      <c r="C34" s="2">
        <f>SUM(C5:C33)</f>
        <v>29386.68</v>
      </c>
      <c r="D34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"/>
  <sheetViews>
    <sheetView workbookViewId="0">
      <selection activeCell="B18" sqref="B18"/>
    </sheetView>
  </sheetViews>
  <sheetFormatPr defaultRowHeight="15" x14ac:dyDescent="0.25"/>
  <cols>
    <col min="1" max="1" width="4.85546875" customWidth="1"/>
    <col min="2" max="2" width="37" customWidth="1"/>
    <col min="3" max="3" width="11.85546875" customWidth="1"/>
    <col min="4" max="4" width="47.85546875" customWidth="1"/>
  </cols>
  <sheetData>
    <row r="2" spans="1:4" x14ac:dyDescent="0.25">
      <c r="B2" s="1" t="s">
        <v>83</v>
      </c>
    </row>
    <row r="4" spans="1:4" ht="30" x14ac:dyDescent="0.25">
      <c r="A4" s="4" t="s">
        <v>8</v>
      </c>
      <c r="B4" s="4" t="s">
        <v>81</v>
      </c>
      <c r="C4" s="4" t="s">
        <v>80</v>
      </c>
      <c r="D4" s="2" t="s">
        <v>1</v>
      </c>
    </row>
    <row r="5" spans="1:4" x14ac:dyDescent="0.25">
      <c r="A5" s="3">
        <v>1</v>
      </c>
      <c r="B5" s="3" t="s">
        <v>18</v>
      </c>
      <c r="C5" s="3">
        <v>2843.1</v>
      </c>
      <c r="D5" s="3" t="s">
        <v>24</v>
      </c>
    </row>
    <row r="6" spans="1:4" x14ac:dyDescent="0.25">
      <c r="A6" s="3">
        <v>2</v>
      </c>
      <c r="B6" s="3" t="s">
        <v>20</v>
      </c>
      <c r="C6" s="3">
        <v>124</v>
      </c>
      <c r="D6" s="3" t="s">
        <v>4</v>
      </c>
    </row>
    <row r="7" spans="1:4" x14ac:dyDescent="0.25">
      <c r="A7" s="3">
        <v>3</v>
      </c>
      <c r="B7" s="3" t="s">
        <v>38</v>
      </c>
      <c r="C7" s="3">
        <v>87.85</v>
      </c>
      <c r="D7" s="3" t="s">
        <v>19</v>
      </c>
    </row>
    <row r="8" spans="1:4" x14ac:dyDescent="0.25">
      <c r="A8" s="3">
        <v>4</v>
      </c>
      <c r="B8" s="3" t="s">
        <v>15</v>
      </c>
      <c r="C8" s="3">
        <v>219.6</v>
      </c>
      <c r="D8" s="3" t="s">
        <v>16</v>
      </c>
    </row>
    <row r="9" spans="1:4" x14ac:dyDescent="0.25">
      <c r="A9" s="3">
        <v>5</v>
      </c>
      <c r="B9" s="3" t="s">
        <v>14</v>
      </c>
      <c r="C9" s="3">
        <v>92.73</v>
      </c>
      <c r="D9" s="3" t="s">
        <v>6</v>
      </c>
    </row>
    <row r="10" spans="1:4" x14ac:dyDescent="0.25">
      <c r="A10" s="3">
        <v>6</v>
      </c>
      <c r="B10" s="3" t="s">
        <v>72</v>
      </c>
      <c r="C10" s="3">
        <v>1152.3399999999999</v>
      </c>
      <c r="D10" s="3" t="s">
        <v>85</v>
      </c>
    </row>
    <row r="11" spans="1:4" x14ac:dyDescent="0.25">
      <c r="A11" s="3">
        <v>7</v>
      </c>
      <c r="B11" s="3" t="s">
        <v>5</v>
      </c>
      <c r="C11" s="3">
        <v>147.5</v>
      </c>
      <c r="D11" s="3" t="s">
        <v>10</v>
      </c>
    </row>
    <row r="12" spans="1:4" x14ac:dyDescent="0.25">
      <c r="A12" s="3"/>
      <c r="B12" s="2" t="s">
        <v>84</v>
      </c>
      <c r="C12" s="2">
        <f>SUM(C5:C11)</f>
        <v>4667.12</v>
      </c>
      <c r="D12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workbookViewId="0">
      <selection activeCell="G19" sqref="G19"/>
    </sheetView>
  </sheetViews>
  <sheetFormatPr defaultRowHeight="15" x14ac:dyDescent="0.25"/>
  <cols>
    <col min="1" max="1" width="4.85546875" customWidth="1"/>
    <col min="2" max="2" width="37" customWidth="1"/>
    <col min="3" max="3" width="11.85546875" customWidth="1"/>
    <col min="4" max="4" width="50.85546875" customWidth="1"/>
  </cols>
  <sheetData>
    <row r="2" spans="1:4" x14ac:dyDescent="0.25">
      <c r="B2" s="1" t="s">
        <v>86</v>
      </c>
    </row>
    <row r="4" spans="1:4" ht="30" x14ac:dyDescent="0.25">
      <c r="A4" s="4" t="s">
        <v>8</v>
      </c>
      <c r="B4" s="4" t="s">
        <v>81</v>
      </c>
      <c r="C4" s="4" t="s">
        <v>80</v>
      </c>
      <c r="D4" s="2" t="s">
        <v>1</v>
      </c>
    </row>
    <row r="5" spans="1:4" x14ac:dyDescent="0.25">
      <c r="A5" s="3">
        <v>1</v>
      </c>
      <c r="B5" s="3" t="s">
        <v>27</v>
      </c>
      <c r="C5" s="3">
        <v>2829.14</v>
      </c>
      <c r="D5" s="3" t="s">
        <v>2</v>
      </c>
    </row>
    <row r="6" spans="1:4" x14ac:dyDescent="0.25">
      <c r="A6" s="3">
        <v>2</v>
      </c>
      <c r="B6" s="3" t="s">
        <v>18</v>
      </c>
      <c r="C6" s="3">
        <v>4935.09</v>
      </c>
      <c r="D6" s="3" t="s">
        <v>96</v>
      </c>
    </row>
    <row r="7" spans="1:4" x14ac:dyDescent="0.25">
      <c r="A7" s="3">
        <v>3</v>
      </c>
      <c r="B7" s="3" t="s">
        <v>13</v>
      </c>
      <c r="C7" s="3">
        <v>263.60000000000002</v>
      </c>
      <c r="D7" s="3" t="s">
        <v>11</v>
      </c>
    </row>
    <row r="8" spans="1:4" x14ac:dyDescent="0.25">
      <c r="A8" s="3">
        <v>4</v>
      </c>
      <c r="B8" s="3" t="s">
        <v>20</v>
      </c>
      <c r="C8" s="3">
        <v>248</v>
      </c>
      <c r="D8" s="3" t="s">
        <v>4</v>
      </c>
    </row>
    <row r="9" spans="1:4" x14ac:dyDescent="0.25">
      <c r="A9" s="3">
        <v>5</v>
      </c>
      <c r="B9" s="3" t="s">
        <v>21</v>
      </c>
      <c r="C9" s="3">
        <v>134.15</v>
      </c>
      <c r="D9" s="3" t="s">
        <v>25</v>
      </c>
    </row>
    <row r="10" spans="1:4" x14ac:dyDescent="0.25">
      <c r="A10" s="3">
        <v>6</v>
      </c>
      <c r="B10" s="3" t="s">
        <v>3</v>
      </c>
      <c r="C10" s="3">
        <v>2062.31</v>
      </c>
      <c r="D10" s="3" t="s">
        <v>22</v>
      </c>
    </row>
    <row r="11" spans="1:4" x14ac:dyDescent="0.25">
      <c r="A11" s="3">
        <v>7</v>
      </c>
      <c r="B11" s="3" t="s">
        <v>35</v>
      </c>
      <c r="C11" s="3">
        <v>1099.1600000000001</v>
      </c>
      <c r="D11" s="3" t="s">
        <v>23</v>
      </c>
    </row>
    <row r="12" spans="1:4" x14ac:dyDescent="0.25">
      <c r="A12" s="3">
        <v>8</v>
      </c>
      <c r="B12" s="3" t="s">
        <v>12</v>
      </c>
      <c r="C12" s="3">
        <v>500</v>
      </c>
      <c r="D12" s="3" t="s">
        <v>33</v>
      </c>
    </row>
    <row r="13" spans="1:4" x14ac:dyDescent="0.25">
      <c r="A13" s="3">
        <v>9</v>
      </c>
      <c r="B13" s="3" t="s">
        <v>38</v>
      </c>
      <c r="C13" s="3">
        <v>84.46</v>
      </c>
      <c r="D13" s="3" t="s">
        <v>19</v>
      </c>
    </row>
    <row r="14" spans="1:4" x14ac:dyDescent="0.25">
      <c r="A14" s="3">
        <v>10</v>
      </c>
      <c r="B14" s="3" t="s">
        <v>15</v>
      </c>
      <c r="C14" s="3">
        <v>219.6</v>
      </c>
      <c r="D14" s="3" t="s">
        <v>16</v>
      </c>
    </row>
    <row r="15" spans="1:4" x14ac:dyDescent="0.25">
      <c r="A15" s="3">
        <v>11</v>
      </c>
      <c r="B15" s="3" t="s">
        <v>17</v>
      </c>
      <c r="C15" s="3">
        <v>1252.24</v>
      </c>
      <c r="D15" s="3" t="s">
        <v>97</v>
      </c>
    </row>
    <row r="16" spans="1:4" x14ac:dyDescent="0.25">
      <c r="A16" s="3">
        <v>12</v>
      </c>
      <c r="B16" s="3" t="s">
        <v>87</v>
      </c>
      <c r="C16" s="3">
        <v>169.04</v>
      </c>
      <c r="D16" s="3" t="s">
        <v>88</v>
      </c>
    </row>
    <row r="17" spans="1:4" x14ac:dyDescent="0.25">
      <c r="A17" s="3">
        <v>13</v>
      </c>
      <c r="B17" s="3" t="s">
        <v>14</v>
      </c>
      <c r="C17" s="3">
        <v>90.05</v>
      </c>
      <c r="D17" s="3" t="s">
        <v>6</v>
      </c>
    </row>
    <row r="18" spans="1:4" x14ac:dyDescent="0.25">
      <c r="A18" s="3">
        <v>14</v>
      </c>
      <c r="B18" s="3" t="s">
        <v>89</v>
      </c>
      <c r="C18" s="3">
        <v>528</v>
      </c>
      <c r="D18" s="3" t="s">
        <v>90</v>
      </c>
    </row>
    <row r="19" spans="1:4" x14ac:dyDescent="0.25">
      <c r="A19" s="3">
        <v>15</v>
      </c>
      <c r="B19" s="3" t="s">
        <v>91</v>
      </c>
      <c r="C19" s="3">
        <v>250</v>
      </c>
      <c r="D19" s="3" t="s">
        <v>92</v>
      </c>
    </row>
    <row r="20" spans="1:4" x14ac:dyDescent="0.25">
      <c r="A20" s="3">
        <v>16</v>
      </c>
      <c r="B20" s="3" t="s">
        <v>93</v>
      </c>
      <c r="C20" s="3">
        <v>1156.83</v>
      </c>
      <c r="D20" s="3" t="s">
        <v>94</v>
      </c>
    </row>
    <row r="21" spans="1:4" x14ac:dyDescent="0.25">
      <c r="A21" s="3">
        <v>17</v>
      </c>
      <c r="B21" s="3" t="s">
        <v>32</v>
      </c>
      <c r="C21" s="3">
        <v>85.2</v>
      </c>
      <c r="D21" s="3" t="s">
        <v>90</v>
      </c>
    </row>
    <row r="22" spans="1:4" x14ac:dyDescent="0.25">
      <c r="A22" s="3">
        <v>18</v>
      </c>
      <c r="B22" s="3" t="s">
        <v>66</v>
      </c>
      <c r="C22" s="3">
        <v>1007.06</v>
      </c>
      <c r="D22" s="3" t="s">
        <v>67</v>
      </c>
    </row>
    <row r="23" spans="1:4" x14ac:dyDescent="0.25">
      <c r="A23" s="3">
        <v>19</v>
      </c>
      <c r="B23" s="3" t="s">
        <v>77</v>
      </c>
      <c r="C23" s="3">
        <v>666.28</v>
      </c>
      <c r="D23" s="3" t="s">
        <v>78</v>
      </c>
    </row>
    <row r="24" spans="1:4" x14ac:dyDescent="0.25">
      <c r="A24" s="3">
        <v>20</v>
      </c>
      <c r="B24" s="3" t="s">
        <v>5</v>
      </c>
      <c r="C24" s="3">
        <v>143.88</v>
      </c>
      <c r="D24" s="3" t="s">
        <v>10</v>
      </c>
    </row>
    <row r="25" spans="1:4" x14ac:dyDescent="0.25">
      <c r="A25" s="3">
        <v>21</v>
      </c>
      <c r="B25" s="3" t="s">
        <v>34</v>
      </c>
      <c r="C25" s="3">
        <v>-85.4</v>
      </c>
      <c r="D25" s="3" t="s">
        <v>52</v>
      </c>
    </row>
    <row r="26" spans="1:4" x14ac:dyDescent="0.25">
      <c r="A26" s="3"/>
      <c r="B26" s="2" t="s">
        <v>95</v>
      </c>
      <c r="C26" s="2">
        <f>SUM(C5:C25)</f>
        <v>17638.689999999999</v>
      </c>
      <c r="D26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1"/>
  <sheetViews>
    <sheetView topLeftCell="A13" workbookViewId="0">
      <selection activeCell="B24" sqref="B24:D24"/>
    </sheetView>
  </sheetViews>
  <sheetFormatPr defaultRowHeight="15" x14ac:dyDescent="0.25"/>
  <cols>
    <col min="1" max="1" width="4.85546875" customWidth="1"/>
    <col min="2" max="2" width="37" customWidth="1"/>
    <col min="3" max="3" width="11.85546875" customWidth="1"/>
    <col min="4" max="4" width="47.85546875" customWidth="1"/>
  </cols>
  <sheetData>
    <row r="2" spans="1:4" x14ac:dyDescent="0.25">
      <c r="B2" s="1" t="s">
        <v>98</v>
      </c>
    </row>
    <row r="4" spans="1:4" ht="30" x14ac:dyDescent="0.25">
      <c r="A4" s="4" t="s">
        <v>8</v>
      </c>
      <c r="B4" s="4" t="s">
        <v>81</v>
      </c>
      <c r="C4" s="4" t="s">
        <v>80</v>
      </c>
      <c r="D4" s="2" t="s">
        <v>1</v>
      </c>
    </row>
    <row r="5" spans="1:4" x14ac:dyDescent="0.25">
      <c r="A5" s="3">
        <v>1</v>
      </c>
      <c r="B5" s="3" t="s">
        <v>27</v>
      </c>
      <c r="C5" s="3">
        <v>2074.63</v>
      </c>
      <c r="D5" s="3" t="s">
        <v>2</v>
      </c>
    </row>
    <row r="6" spans="1:4" x14ac:dyDescent="0.25">
      <c r="A6" s="3">
        <v>2</v>
      </c>
      <c r="B6" s="3" t="s">
        <v>18</v>
      </c>
      <c r="C6" s="3">
        <v>2698.93</v>
      </c>
      <c r="D6" s="3" t="s">
        <v>24</v>
      </c>
    </row>
    <row r="7" spans="1:4" x14ac:dyDescent="0.25">
      <c r="A7" s="3">
        <v>3</v>
      </c>
      <c r="B7" s="3" t="s">
        <v>21</v>
      </c>
      <c r="C7" s="3">
        <v>270.20999999999998</v>
      </c>
      <c r="D7" s="3" t="s">
        <v>25</v>
      </c>
    </row>
    <row r="8" spans="1:4" x14ac:dyDescent="0.25">
      <c r="A8" s="3">
        <v>4</v>
      </c>
      <c r="B8" s="3" t="s">
        <v>114</v>
      </c>
      <c r="C8" s="3">
        <v>250.2</v>
      </c>
      <c r="D8" s="3" t="s">
        <v>115</v>
      </c>
    </row>
    <row r="9" spans="1:4" x14ac:dyDescent="0.25">
      <c r="A9" s="3">
        <v>5</v>
      </c>
      <c r="B9" s="3" t="s">
        <v>12</v>
      </c>
      <c r="C9" s="3">
        <v>2074</v>
      </c>
      <c r="D9" s="3" t="s">
        <v>33</v>
      </c>
    </row>
    <row r="10" spans="1:4" x14ac:dyDescent="0.25">
      <c r="A10" s="3">
        <v>6</v>
      </c>
      <c r="B10" s="3" t="s">
        <v>38</v>
      </c>
      <c r="C10" s="3">
        <v>81.099999999999994</v>
      </c>
      <c r="D10" s="3" t="s">
        <v>19</v>
      </c>
    </row>
    <row r="11" spans="1:4" x14ac:dyDescent="0.25">
      <c r="A11" s="3">
        <v>7</v>
      </c>
      <c r="B11" s="3" t="s">
        <v>15</v>
      </c>
      <c r="C11" s="3">
        <v>219.6</v>
      </c>
      <c r="D11" s="3" t="s">
        <v>16</v>
      </c>
    </row>
    <row r="12" spans="1:4" x14ac:dyDescent="0.25">
      <c r="A12" s="3">
        <v>8</v>
      </c>
      <c r="B12" s="3" t="s">
        <v>17</v>
      </c>
      <c r="C12" s="3">
        <v>1546.12</v>
      </c>
      <c r="D12" s="3" t="s">
        <v>110</v>
      </c>
    </row>
    <row r="13" spans="1:4" x14ac:dyDescent="0.25">
      <c r="A13" s="3">
        <v>9</v>
      </c>
      <c r="B13" s="3" t="s">
        <v>55</v>
      </c>
      <c r="C13" s="3">
        <v>500</v>
      </c>
      <c r="D13" s="3" t="s">
        <v>7</v>
      </c>
    </row>
    <row r="14" spans="1:4" x14ac:dyDescent="0.25">
      <c r="A14" s="3">
        <v>10</v>
      </c>
      <c r="B14" s="3" t="s">
        <v>14</v>
      </c>
      <c r="C14" s="3">
        <v>93.55</v>
      </c>
      <c r="D14" s="3" t="s">
        <v>6</v>
      </c>
    </row>
    <row r="15" spans="1:4" x14ac:dyDescent="0.25">
      <c r="A15" s="3">
        <v>11</v>
      </c>
      <c r="B15" s="3" t="s">
        <v>101</v>
      </c>
      <c r="C15" s="3">
        <v>495.01</v>
      </c>
      <c r="D15" s="3" t="s">
        <v>102</v>
      </c>
    </row>
    <row r="16" spans="1:4" x14ac:dyDescent="0.25">
      <c r="A16" s="3">
        <v>12</v>
      </c>
      <c r="B16" s="3" t="s">
        <v>58</v>
      </c>
      <c r="C16" s="3">
        <v>2689.2</v>
      </c>
      <c r="D16" s="3" t="s">
        <v>59</v>
      </c>
    </row>
    <row r="17" spans="1:4" x14ac:dyDescent="0.25">
      <c r="A17" s="3">
        <v>13</v>
      </c>
      <c r="B17" s="3" t="s">
        <v>99</v>
      </c>
      <c r="C17" s="3">
        <v>1250.4000000000001</v>
      </c>
      <c r="D17" s="3" t="s">
        <v>100</v>
      </c>
    </row>
    <row r="18" spans="1:4" x14ac:dyDescent="0.25">
      <c r="A18" s="3">
        <v>14</v>
      </c>
      <c r="B18" s="3" t="s">
        <v>62</v>
      </c>
      <c r="C18" s="3">
        <v>840</v>
      </c>
      <c r="D18" s="3" t="s">
        <v>63</v>
      </c>
    </row>
    <row r="19" spans="1:4" x14ac:dyDescent="0.25">
      <c r="A19" s="3">
        <v>15</v>
      </c>
      <c r="B19" s="3" t="s">
        <v>32</v>
      </c>
      <c r="C19" s="3">
        <v>1543.82</v>
      </c>
      <c r="D19" s="3" t="s">
        <v>111</v>
      </c>
    </row>
    <row r="20" spans="1:4" x14ac:dyDescent="0.25">
      <c r="A20" s="3">
        <v>16</v>
      </c>
      <c r="B20" s="3" t="s">
        <v>66</v>
      </c>
      <c r="C20" s="3">
        <v>609.97</v>
      </c>
      <c r="D20" s="3" t="s">
        <v>67</v>
      </c>
    </row>
    <row r="21" spans="1:4" x14ac:dyDescent="0.25">
      <c r="A21" s="3">
        <v>17</v>
      </c>
      <c r="B21" s="3" t="s">
        <v>77</v>
      </c>
      <c r="C21" s="3">
        <v>449.99</v>
      </c>
      <c r="D21" s="3" t="s">
        <v>78</v>
      </c>
    </row>
    <row r="22" spans="1:4" x14ac:dyDescent="0.25">
      <c r="A22" s="3">
        <v>18</v>
      </c>
      <c r="B22" s="3" t="s">
        <v>106</v>
      </c>
      <c r="C22" s="3">
        <v>180</v>
      </c>
      <c r="D22" s="3" t="s">
        <v>107</v>
      </c>
    </row>
    <row r="23" spans="1:4" x14ac:dyDescent="0.25">
      <c r="A23" s="3">
        <v>19</v>
      </c>
      <c r="B23" s="3" t="s">
        <v>68</v>
      </c>
      <c r="C23" s="3">
        <v>3756.52</v>
      </c>
      <c r="D23" s="3" t="s">
        <v>69</v>
      </c>
    </row>
    <row r="24" spans="1:4" x14ac:dyDescent="0.25">
      <c r="A24" s="3">
        <v>20</v>
      </c>
      <c r="B24" s="3" t="s">
        <v>108</v>
      </c>
      <c r="C24" s="3">
        <v>44</v>
      </c>
      <c r="D24" s="3" t="s">
        <v>109</v>
      </c>
    </row>
    <row r="25" spans="1:4" x14ac:dyDescent="0.25">
      <c r="A25" s="3">
        <v>21</v>
      </c>
      <c r="B25" s="3" t="s">
        <v>103</v>
      </c>
      <c r="C25" s="3">
        <v>386</v>
      </c>
      <c r="D25" s="3" t="s">
        <v>36</v>
      </c>
    </row>
    <row r="26" spans="1:4" x14ac:dyDescent="0.25">
      <c r="A26" s="3">
        <v>22</v>
      </c>
      <c r="B26" s="3" t="s">
        <v>104</v>
      </c>
      <c r="C26" s="3">
        <v>77.400000000000006</v>
      </c>
      <c r="D26" s="3" t="s">
        <v>105</v>
      </c>
    </row>
    <row r="27" spans="1:4" x14ac:dyDescent="0.25">
      <c r="A27" s="3">
        <v>23</v>
      </c>
      <c r="B27" s="3" t="s">
        <v>112</v>
      </c>
      <c r="C27" s="3">
        <v>650</v>
      </c>
      <c r="D27" s="3" t="s">
        <v>113</v>
      </c>
    </row>
    <row r="28" spans="1:4" x14ac:dyDescent="0.25">
      <c r="A28" s="3">
        <v>24</v>
      </c>
      <c r="B28" s="3" t="s">
        <v>5</v>
      </c>
      <c r="C28" s="3">
        <v>298.76</v>
      </c>
      <c r="D28" s="3" t="s">
        <v>10</v>
      </c>
    </row>
    <row r="29" spans="1:4" x14ac:dyDescent="0.25">
      <c r="A29" s="3">
        <v>25</v>
      </c>
      <c r="B29" s="3" t="s">
        <v>37</v>
      </c>
      <c r="C29" s="3">
        <v>135.5</v>
      </c>
      <c r="D29" s="3" t="s">
        <v>117</v>
      </c>
    </row>
    <row r="30" spans="1:4" x14ac:dyDescent="0.25">
      <c r="A30" s="3">
        <v>26</v>
      </c>
      <c r="B30" s="3" t="s">
        <v>34</v>
      </c>
      <c r="C30" s="3">
        <v>-2353.08</v>
      </c>
      <c r="D30" s="3" t="s">
        <v>52</v>
      </c>
    </row>
    <row r="31" spans="1:4" x14ac:dyDescent="0.25">
      <c r="A31" s="3"/>
      <c r="B31" s="2" t="s">
        <v>116</v>
      </c>
      <c r="C31" s="2">
        <f>SUM(C5:C30)</f>
        <v>20861.830000000002</v>
      </c>
      <c r="D31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workbookViewId="0">
      <selection activeCell="B7" sqref="B7:D7"/>
    </sheetView>
  </sheetViews>
  <sheetFormatPr defaultRowHeight="15" x14ac:dyDescent="0.25"/>
  <cols>
    <col min="1" max="1" width="4.85546875" customWidth="1"/>
    <col min="2" max="2" width="37" customWidth="1"/>
    <col min="3" max="3" width="11.85546875" customWidth="1"/>
    <col min="4" max="4" width="47.85546875" customWidth="1"/>
  </cols>
  <sheetData>
    <row r="2" spans="1:4" x14ac:dyDescent="0.25">
      <c r="B2" s="1" t="s">
        <v>118</v>
      </c>
    </row>
    <row r="4" spans="1:4" ht="30" x14ac:dyDescent="0.25">
      <c r="A4" s="4" t="s">
        <v>8</v>
      </c>
      <c r="B4" s="4" t="s">
        <v>81</v>
      </c>
      <c r="C4" s="4" t="s">
        <v>80</v>
      </c>
      <c r="D4" s="2" t="s">
        <v>1</v>
      </c>
    </row>
    <row r="5" spans="1:4" x14ac:dyDescent="0.25">
      <c r="A5" s="3">
        <v>1</v>
      </c>
      <c r="B5" s="3" t="s">
        <v>27</v>
      </c>
      <c r="C5" s="3">
        <v>329.78</v>
      </c>
      <c r="D5" s="3" t="s">
        <v>2</v>
      </c>
    </row>
    <row r="6" spans="1:4" x14ac:dyDescent="0.25">
      <c r="A6" s="3">
        <v>2</v>
      </c>
      <c r="B6" s="3" t="s">
        <v>18</v>
      </c>
      <c r="C6" s="3">
        <v>3520.58</v>
      </c>
      <c r="D6" s="3" t="s">
        <v>24</v>
      </c>
    </row>
    <row r="7" spans="1:4" x14ac:dyDescent="0.25">
      <c r="A7" s="3">
        <v>3</v>
      </c>
      <c r="B7" s="3" t="s">
        <v>13</v>
      </c>
      <c r="C7" s="3">
        <v>406.37</v>
      </c>
      <c r="D7" s="3" t="s">
        <v>11</v>
      </c>
    </row>
    <row r="8" spans="1:4" x14ac:dyDescent="0.25">
      <c r="A8" s="3">
        <v>4</v>
      </c>
      <c r="B8" s="3" t="s">
        <v>20</v>
      </c>
      <c r="C8" s="3">
        <v>248</v>
      </c>
      <c r="D8" s="3" t="s">
        <v>4</v>
      </c>
    </row>
    <row r="9" spans="1:4" x14ac:dyDescent="0.25">
      <c r="A9" s="3">
        <v>5</v>
      </c>
      <c r="B9" s="3" t="s">
        <v>21</v>
      </c>
      <c r="C9" s="3">
        <v>134.58000000000001</v>
      </c>
      <c r="D9" s="3" t="s">
        <v>25</v>
      </c>
    </row>
    <row r="10" spans="1:4" x14ac:dyDescent="0.25">
      <c r="A10" s="3">
        <v>6</v>
      </c>
      <c r="B10" s="3" t="s">
        <v>3</v>
      </c>
      <c r="C10" s="3">
        <v>1366.74</v>
      </c>
      <c r="D10" s="3" t="s">
        <v>22</v>
      </c>
    </row>
    <row r="11" spans="1:4" x14ac:dyDescent="0.25">
      <c r="A11" s="3">
        <v>7</v>
      </c>
      <c r="B11" s="3" t="s">
        <v>35</v>
      </c>
      <c r="C11" s="3">
        <v>838.49</v>
      </c>
      <c r="D11" s="3" t="s">
        <v>23</v>
      </c>
    </row>
    <row r="12" spans="1:4" x14ac:dyDescent="0.25">
      <c r="A12" s="3">
        <v>8</v>
      </c>
      <c r="B12" s="3" t="s">
        <v>12</v>
      </c>
      <c r="C12" s="3">
        <v>500</v>
      </c>
      <c r="D12" s="3" t="s">
        <v>33</v>
      </c>
    </row>
    <row r="13" spans="1:4" x14ac:dyDescent="0.25">
      <c r="A13" s="3">
        <v>9</v>
      </c>
      <c r="B13" s="3" t="s">
        <v>15</v>
      </c>
      <c r="C13" s="3">
        <v>375.6</v>
      </c>
      <c r="D13" s="3" t="s">
        <v>16</v>
      </c>
    </row>
    <row r="14" spans="1:4" x14ac:dyDescent="0.25">
      <c r="A14" s="3">
        <v>10</v>
      </c>
      <c r="B14" s="3" t="s">
        <v>15</v>
      </c>
      <c r="C14" s="3">
        <v>598.79999999999995</v>
      </c>
      <c r="D14" s="3" t="s">
        <v>127</v>
      </c>
    </row>
    <row r="15" spans="1:4" x14ac:dyDescent="0.25">
      <c r="A15" s="3">
        <v>11</v>
      </c>
      <c r="B15" s="3" t="s">
        <v>17</v>
      </c>
      <c r="C15" s="3">
        <v>788.12</v>
      </c>
      <c r="D15" s="3" t="s">
        <v>110</v>
      </c>
    </row>
    <row r="16" spans="1:4" x14ac:dyDescent="0.25">
      <c r="A16" s="3">
        <v>12</v>
      </c>
      <c r="B16" s="3" t="s">
        <v>17</v>
      </c>
      <c r="C16" s="3">
        <v>570</v>
      </c>
      <c r="D16" s="3" t="s">
        <v>126</v>
      </c>
    </row>
    <row r="17" spans="1:4" x14ac:dyDescent="0.25">
      <c r="A17" s="3">
        <v>13</v>
      </c>
      <c r="B17" s="3" t="s">
        <v>55</v>
      </c>
      <c r="C17" s="3">
        <v>250</v>
      </c>
      <c r="D17" s="3" t="s">
        <v>7</v>
      </c>
    </row>
    <row r="18" spans="1:4" x14ac:dyDescent="0.25">
      <c r="A18" s="3">
        <v>14</v>
      </c>
      <c r="B18" s="3" t="s">
        <v>14</v>
      </c>
      <c r="C18" s="3">
        <v>90.85</v>
      </c>
      <c r="D18" s="3" t="s">
        <v>6</v>
      </c>
    </row>
    <row r="19" spans="1:4" x14ac:dyDescent="0.25">
      <c r="A19" s="3">
        <v>15</v>
      </c>
      <c r="B19" s="3" t="s">
        <v>32</v>
      </c>
      <c r="C19" s="3">
        <v>4992.51</v>
      </c>
      <c r="D19" s="3" t="s">
        <v>125</v>
      </c>
    </row>
    <row r="20" spans="1:4" x14ac:dyDescent="0.25">
      <c r="A20" s="3">
        <v>16</v>
      </c>
      <c r="B20" s="3" t="s">
        <v>121</v>
      </c>
      <c r="C20" s="3">
        <v>107.87</v>
      </c>
      <c r="D20" s="3" t="s">
        <v>122</v>
      </c>
    </row>
    <row r="21" spans="1:4" x14ac:dyDescent="0.25">
      <c r="A21" s="3">
        <v>17</v>
      </c>
      <c r="B21" s="3" t="s">
        <v>123</v>
      </c>
      <c r="C21" s="3">
        <v>65</v>
      </c>
      <c r="D21" s="3" t="s">
        <v>124</v>
      </c>
    </row>
    <row r="22" spans="1:4" x14ac:dyDescent="0.25">
      <c r="A22" s="3">
        <v>18</v>
      </c>
      <c r="B22" s="3" t="s">
        <v>119</v>
      </c>
      <c r="C22" s="3">
        <v>150</v>
      </c>
      <c r="D22" s="3" t="s">
        <v>120</v>
      </c>
    </row>
    <row r="23" spans="1:4" x14ac:dyDescent="0.25">
      <c r="A23" s="3">
        <v>19</v>
      </c>
      <c r="B23" s="3" t="s">
        <v>5</v>
      </c>
      <c r="C23" s="3">
        <v>226.76</v>
      </c>
      <c r="D23" s="3" t="s">
        <v>10</v>
      </c>
    </row>
    <row r="24" spans="1:4" x14ac:dyDescent="0.25">
      <c r="A24" s="3">
        <v>20</v>
      </c>
      <c r="B24" s="3" t="s">
        <v>38</v>
      </c>
      <c r="C24" s="3">
        <v>77.72</v>
      </c>
      <c r="D24" s="3" t="s">
        <v>19</v>
      </c>
    </row>
    <row r="25" spans="1:4" x14ac:dyDescent="0.25">
      <c r="A25" s="3"/>
      <c r="B25" s="2" t="s">
        <v>128</v>
      </c>
      <c r="C25" s="2">
        <f>SUM(C5:C24)</f>
        <v>15637.77</v>
      </c>
      <c r="D25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workbookViewId="0">
      <selection activeCell="B17" sqref="B17:D17"/>
    </sheetView>
  </sheetViews>
  <sheetFormatPr defaultRowHeight="15" x14ac:dyDescent="0.25"/>
  <cols>
    <col min="1" max="1" width="4.85546875" customWidth="1"/>
    <col min="2" max="2" width="37" customWidth="1"/>
    <col min="3" max="3" width="11.85546875" customWidth="1"/>
    <col min="4" max="4" width="52" customWidth="1"/>
  </cols>
  <sheetData>
    <row r="2" spans="1:4" x14ac:dyDescent="0.25">
      <c r="B2" s="1" t="s">
        <v>140</v>
      </c>
    </row>
    <row r="4" spans="1:4" ht="30" x14ac:dyDescent="0.25">
      <c r="A4" s="4" t="s">
        <v>8</v>
      </c>
      <c r="B4" s="4" t="s">
        <v>81</v>
      </c>
      <c r="C4" s="4" t="s">
        <v>80</v>
      </c>
      <c r="D4" s="2" t="s">
        <v>1</v>
      </c>
    </row>
    <row r="5" spans="1:4" x14ac:dyDescent="0.25">
      <c r="A5" s="3">
        <v>1</v>
      </c>
      <c r="B5" s="3" t="s">
        <v>27</v>
      </c>
      <c r="C5" s="3">
        <v>216.16</v>
      </c>
      <c r="D5" s="3" t="s">
        <v>2</v>
      </c>
    </row>
    <row r="6" spans="1:4" x14ac:dyDescent="0.25">
      <c r="A6" s="3">
        <v>2</v>
      </c>
      <c r="B6" s="3" t="s">
        <v>18</v>
      </c>
      <c r="C6" s="3">
        <v>1389.71</v>
      </c>
      <c r="D6" s="3" t="s">
        <v>24</v>
      </c>
    </row>
    <row r="7" spans="1:4" x14ac:dyDescent="0.25">
      <c r="A7" s="3">
        <v>3</v>
      </c>
      <c r="B7" s="3" t="s">
        <v>20</v>
      </c>
      <c r="C7" s="3">
        <v>125.09</v>
      </c>
      <c r="D7" s="3" t="s">
        <v>4</v>
      </c>
    </row>
    <row r="8" spans="1:4" x14ac:dyDescent="0.25">
      <c r="A8" s="3">
        <v>4</v>
      </c>
      <c r="B8" s="3" t="s">
        <v>21</v>
      </c>
      <c r="C8" s="3">
        <v>133.87</v>
      </c>
      <c r="D8" s="3" t="s">
        <v>25</v>
      </c>
    </row>
    <row r="9" spans="1:4" x14ac:dyDescent="0.25">
      <c r="A9" s="3">
        <v>5</v>
      </c>
      <c r="B9" s="3" t="s">
        <v>3</v>
      </c>
      <c r="C9" s="3">
        <v>711.27</v>
      </c>
      <c r="D9" s="3" t="s">
        <v>22</v>
      </c>
    </row>
    <row r="10" spans="1:4" x14ac:dyDescent="0.25">
      <c r="A10" s="3">
        <v>6</v>
      </c>
      <c r="B10" s="3" t="s">
        <v>35</v>
      </c>
      <c r="C10" s="3">
        <v>385.67</v>
      </c>
      <c r="D10" s="3" t="s">
        <v>23</v>
      </c>
    </row>
    <row r="11" spans="1:4" x14ac:dyDescent="0.25">
      <c r="A11" s="3">
        <v>7</v>
      </c>
      <c r="B11" s="3" t="s">
        <v>12</v>
      </c>
      <c r="C11" s="3">
        <v>670</v>
      </c>
      <c r="D11" s="3" t="s">
        <v>33</v>
      </c>
    </row>
    <row r="12" spans="1:4" x14ac:dyDescent="0.25">
      <c r="A12" s="3">
        <v>8</v>
      </c>
      <c r="B12" s="3" t="s">
        <v>15</v>
      </c>
      <c r="C12" s="3">
        <v>375.6</v>
      </c>
      <c r="D12" s="3" t="s">
        <v>16</v>
      </c>
    </row>
    <row r="13" spans="1:4" x14ac:dyDescent="0.25">
      <c r="A13" s="3">
        <v>9</v>
      </c>
      <c r="B13" s="3" t="s">
        <v>17</v>
      </c>
      <c r="C13" s="3">
        <v>626.12</v>
      </c>
      <c r="D13" s="3" t="s">
        <v>31</v>
      </c>
    </row>
    <row r="14" spans="1:4" x14ac:dyDescent="0.25">
      <c r="A14" s="3">
        <v>10</v>
      </c>
      <c r="B14" s="3" t="s">
        <v>55</v>
      </c>
      <c r="C14" s="3">
        <v>250</v>
      </c>
      <c r="D14" s="3" t="s">
        <v>7</v>
      </c>
    </row>
    <row r="15" spans="1:4" x14ac:dyDescent="0.25">
      <c r="A15" s="3">
        <v>11</v>
      </c>
      <c r="B15" s="3" t="s">
        <v>14</v>
      </c>
      <c r="C15" s="3">
        <v>92.33</v>
      </c>
      <c r="D15" s="3" t="s">
        <v>6</v>
      </c>
    </row>
    <row r="16" spans="1:4" x14ac:dyDescent="0.25">
      <c r="A16" s="3">
        <v>12</v>
      </c>
      <c r="B16" s="3" t="s">
        <v>134</v>
      </c>
      <c r="C16" s="3">
        <v>438</v>
      </c>
      <c r="D16" s="3" t="s">
        <v>135</v>
      </c>
    </row>
    <row r="17" spans="1:4" x14ac:dyDescent="0.25">
      <c r="A17" s="3">
        <v>13</v>
      </c>
      <c r="B17" s="3" t="s">
        <v>68</v>
      </c>
      <c r="C17" s="3">
        <v>3756.52</v>
      </c>
      <c r="D17" s="3" t="s">
        <v>133</v>
      </c>
    </row>
    <row r="18" spans="1:4" x14ac:dyDescent="0.25">
      <c r="A18" s="3">
        <v>14</v>
      </c>
      <c r="B18" s="3" t="s">
        <v>130</v>
      </c>
      <c r="C18" s="3">
        <v>518.02</v>
      </c>
      <c r="D18" s="3" t="s">
        <v>131</v>
      </c>
    </row>
    <row r="19" spans="1:4" x14ac:dyDescent="0.25">
      <c r="A19" s="3">
        <v>15</v>
      </c>
      <c r="B19" s="3" t="s">
        <v>66</v>
      </c>
      <c r="C19" s="3">
        <v>1011.09</v>
      </c>
      <c r="D19" s="3" t="s">
        <v>129</v>
      </c>
    </row>
    <row r="20" spans="1:4" x14ac:dyDescent="0.25">
      <c r="A20" s="3">
        <v>16</v>
      </c>
      <c r="B20" s="3" t="s">
        <v>91</v>
      </c>
      <c r="C20" s="3">
        <v>35</v>
      </c>
      <c r="D20" s="3" t="s">
        <v>132</v>
      </c>
    </row>
    <row r="21" spans="1:4" x14ac:dyDescent="0.25">
      <c r="A21" s="3">
        <v>17</v>
      </c>
      <c r="B21" s="3" t="s">
        <v>5</v>
      </c>
      <c r="C21" s="3">
        <v>103.56</v>
      </c>
      <c r="D21" s="3" t="s">
        <v>10</v>
      </c>
    </row>
    <row r="22" spans="1:4" x14ac:dyDescent="0.25">
      <c r="A22" s="3">
        <v>18</v>
      </c>
      <c r="B22" s="3" t="s">
        <v>38</v>
      </c>
      <c r="C22" s="3">
        <v>104.74</v>
      </c>
      <c r="D22" s="3" t="s">
        <v>19</v>
      </c>
    </row>
    <row r="23" spans="1:4" x14ac:dyDescent="0.25">
      <c r="A23" s="3">
        <v>19</v>
      </c>
      <c r="B23" s="3" t="s">
        <v>136</v>
      </c>
      <c r="C23" s="3">
        <v>240</v>
      </c>
      <c r="D23" s="3" t="s">
        <v>137</v>
      </c>
    </row>
    <row r="24" spans="1:4" x14ac:dyDescent="0.25">
      <c r="A24" s="3">
        <v>20</v>
      </c>
      <c r="B24" s="3" t="s">
        <v>138</v>
      </c>
      <c r="C24" s="3">
        <v>392</v>
      </c>
      <c r="D24" s="3" t="s">
        <v>139</v>
      </c>
    </row>
    <row r="25" spans="1:4" x14ac:dyDescent="0.25">
      <c r="A25" s="3">
        <v>21</v>
      </c>
      <c r="B25" s="3" t="s">
        <v>34</v>
      </c>
      <c r="C25" s="3">
        <v>-523.11</v>
      </c>
      <c r="D25" s="3" t="s">
        <v>52</v>
      </c>
    </row>
    <row r="26" spans="1:4" x14ac:dyDescent="0.25">
      <c r="A26" s="3"/>
      <c r="B26" s="2" t="s">
        <v>141</v>
      </c>
      <c r="C26" s="2">
        <f>SUM(C5:C25)</f>
        <v>11051.64</v>
      </c>
      <c r="D26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9"/>
  <sheetViews>
    <sheetView workbookViewId="0">
      <selection sqref="A1:XFD1048576"/>
    </sheetView>
  </sheetViews>
  <sheetFormatPr defaultRowHeight="15" x14ac:dyDescent="0.25"/>
  <cols>
    <col min="1" max="1" width="4.85546875" customWidth="1"/>
    <col min="2" max="2" width="37" customWidth="1"/>
    <col min="3" max="3" width="11.85546875" customWidth="1"/>
    <col min="4" max="4" width="52" customWidth="1"/>
  </cols>
  <sheetData>
    <row r="2" spans="1:4" x14ac:dyDescent="0.25">
      <c r="B2" s="1" t="s">
        <v>142</v>
      </c>
    </row>
    <row r="4" spans="1:4" ht="30" x14ac:dyDescent="0.25">
      <c r="A4" s="4" t="s">
        <v>8</v>
      </c>
      <c r="B4" s="4" t="s">
        <v>81</v>
      </c>
      <c r="C4" s="4" t="s">
        <v>80</v>
      </c>
      <c r="D4" s="2" t="s">
        <v>1</v>
      </c>
    </row>
    <row r="5" spans="1:4" x14ac:dyDescent="0.25">
      <c r="A5" s="3">
        <v>1</v>
      </c>
      <c r="B5" s="3" t="s">
        <v>18</v>
      </c>
      <c r="C5" s="3">
        <v>3138.1</v>
      </c>
      <c r="D5" s="3" t="s">
        <v>24</v>
      </c>
    </row>
    <row r="6" spans="1:4" x14ac:dyDescent="0.25">
      <c r="A6" s="3">
        <v>2</v>
      </c>
      <c r="B6" s="3" t="s">
        <v>20</v>
      </c>
      <c r="C6" s="3">
        <v>124</v>
      </c>
      <c r="D6" s="3" t="s">
        <v>4</v>
      </c>
    </row>
    <row r="7" spans="1:4" x14ac:dyDescent="0.25">
      <c r="A7" s="3">
        <v>3</v>
      </c>
      <c r="B7" s="3" t="s">
        <v>21</v>
      </c>
      <c r="C7" s="3">
        <v>133.37</v>
      </c>
      <c r="D7" s="3" t="s">
        <v>25</v>
      </c>
    </row>
    <row r="8" spans="1:4" x14ac:dyDescent="0.25">
      <c r="A8" s="3">
        <v>4</v>
      </c>
      <c r="B8" s="3" t="s">
        <v>3</v>
      </c>
      <c r="C8" s="3">
        <v>676.3</v>
      </c>
      <c r="D8" s="3" t="s">
        <v>22</v>
      </c>
    </row>
    <row r="9" spans="1:4" x14ac:dyDescent="0.25">
      <c r="A9" s="3">
        <v>5</v>
      </c>
      <c r="B9" s="3" t="s">
        <v>35</v>
      </c>
      <c r="C9" s="3">
        <v>411.73</v>
      </c>
      <c r="D9" s="3" t="s">
        <v>23</v>
      </c>
    </row>
    <row r="10" spans="1:4" x14ac:dyDescent="0.25">
      <c r="A10" s="3">
        <v>6</v>
      </c>
      <c r="B10" s="3" t="s">
        <v>12</v>
      </c>
      <c r="C10" s="3">
        <v>670</v>
      </c>
      <c r="D10" s="3" t="s">
        <v>33</v>
      </c>
    </row>
    <row r="11" spans="1:4" x14ac:dyDescent="0.25">
      <c r="A11" s="3">
        <v>7</v>
      </c>
      <c r="B11" s="3" t="s">
        <v>15</v>
      </c>
      <c r="C11" s="3">
        <v>375.6</v>
      </c>
      <c r="D11" s="3" t="s">
        <v>16</v>
      </c>
    </row>
    <row r="12" spans="1:4" x14ac:dyDescent="0.25">
      <c r="A12" s="3">
        <v>8</v>
      </c>
      <c r="B12" s="3" t="s">
        <v>17</v>
      </c>
      <c r="C12" s="3">
        <v>2358.13</v>
      </c>
      <c r="D12" s="3" t="s">
        <v>155</v>
      </c>
    </row>
    <row r="13" spans="1:4" x14ac:dyDescent="0.25">
      <c r="A13" s="3">
        <v>9</v>
      </c>
      <c r="B13" s="3" t="s">
        <v>55</v>
      </c>
      <c r="C13" s="3">
        <v>250</v>
      </c>
      <c r="D13" s="3" t="s">
        <v>7</v>
      </c>
    </row>
    <row r="14" spans="1:4" x14ac:dyDescent="0.25">
      <c r="A14" s="3">
        <v>10</v>
      </c>
      <c r="B14" s="3" t="s">
        <v>14</v>
      </c>
      <c r="C14" s="3">
        <v>92.31</v>
      </c>
      <c r="D14" s="3" t="s">
        <v>6</v>
      </c>
    </row>
    <row r="15" spans="1:4" x14ac:dyDescent="0.25">
      <c r="A15" s="3">
        <v>11</v>
      </c>
      <c r="B15" s="3" t="s">
        <v>145</v>
      </c>
      <c r="C15" s="3">
        <v>860</v>
      </c>
      <c r="D15" s="3" t="s">
        <v>146</v>
      </c>
    </row>
    <row r="16" spans="1:4" x14ac:dyDescent="0.25">
      <c r="A16" s="3">
        <v>12</v>
      </c>
      <c r="B16" s="3" t="s">
        <v>130</v>
      </c>
      <c r="C16" s="3">
        <v>405.09</v>
      </c>
      <c r="D16" s="3" t="s">
        <v>131</v>
      </c>
    </row>
    <row r="17" spans="1:4" x14ac:dyDescent="0.25">
      <c r="A17" s="3">
        <v>13</v>
      </c>
      <c r="B17" s="3" t="s">
        <v>66</v>
      </c>
      <c r="C17" s="3">
        <v>968.2</v>
      </c>
      <c r="D17" s="3" t="s">
        <v>129</v>
      </c>
    </row>
    <row r="18" spans="1:4" x14ac:dyDescent="0.25">
      <c r="A18" s="3">
        <v>14</v>
      </c>
      <c r="B18" s="3" t="s">
        <v>91</v>
      </c>
      <c r="C18" s="3">
        <v>470</v>
      </c>
      <c r="D18" s="3" t="s">
        <v>144</v>
      </c>
    </row>
    <row r="19" spans="1:4" x14ac:dyDescent="0.25">
      <c r="A19" s="3">
        <v>15</v>
      </c>
      <c r="B19" s="3" t="s">
        <v>5</v>
      </c>
      <c r="C19" s="3">
        <v>240.86</v>
      </c>
      <c r="D19" s="3" t="s">
        <v>10</v>
      </c>
    </row>
    <row r="20" spans="1:4" x14ac:dyDescent="0.25">
      <c r="A20" s="3">
        <v>16</v>
      </c>
      <c r="B20" s="3" t="s">
        <v>38</v>
      </c>
      <c r="C20" s="3">
        <v>87.84</v>
      </c>
      <c r="D20" s="3" t="s">
        <v>19</v>
      </c>
    </row>
    <row r="21" spans="1:4" x14ac:dyDescent="0.25">
      <c r="A21" s="3">
        <v>17</v>
      </c>
      <c r="B21" s="3" t="s">
        <v>147</v>
      </c>
      <c r="C21" s="3">
        <v>2344.84</v>
      </c>
      <c r="D21" s="3" t="s">
        <v>148</v>
      </c>
    </row>
    <row r="22" spans="1:4" x14ac:dyDescent="0.25">
      <c r="A22" s="3">
        <v>18</v>
      </c>
      <c r="B22" s="3" t="s">
        <v>153</v>
      </c>
      <c r="C22" s="3">
        <v>731.24</v>
      </c>
      <c r="D22" s="3" t="s">
        <v>154</v>
      </c>
    </row>
    <row r="23" spans="1:4" x14ac:dyDescent="0.25">
      <c r="A23" s="3">
        <v>19</v>
      </c>
      <c r="B23" s="3" t="s">
        <v>158</v>
      </c>
      <c r="C23" s="3">
        <v>840</v>
      </c>
      <c r="D23" s="3" t="s">
        <v>159</v>
      </c>
    </row>
    <row r="24" spans="1:4" x14ac:dyDescent="0.25">
      <c r="A24" s="3">
        <v>20</v>
      </c>
      <c r="B24" s="3" t="s">
        <v>156</v>
      </c>
      <c r="C24" s="3">
        <v>540</v>
      </c>
      <c r="D24" s="3" t="s">
        <v>157</v>
      </c>
    </row>
    <row r="25" spans="1:4" x14ac:dyDescent="0.25">
      <c r="A25" s="3">
        <v>21</v>
      </c>
      <c r="B25" s="3" t="s">
        <v>149</v>
      </c>
      <c r="C25" s="3">
        <v>1000</v>
      </c>
      <c r="D25" s="3" t="s">
        <v>150</v>
      </c>
    </row>
    <row r="26" spans="1:4" x14ac:dyDescent="0.25">
      <c r="A26" s="3">
        <v>22</v>
      </c>
      <c r="B26" s="3" t="s">
        <v>151</v>
      </c>
      <c r="C26" s="3">
        <v>130</v>
      </c>
      <c r="D26" s="3" t="s">
        <v>152</v>
      </c>
    </row>
    <row r="27" spans="1:4" x14ac:dyDescent="0.25">
      <c r="A27" s="3">
        <v>23</v>
      </c>
      <c r="B27" s="3" t="s">
        <v>32</v>
      </c>
      <c r="C27" s="3">
        <v>508.31</v>
      </c>
      <c r="D27" s="3" t="s">
        <v>160</v>
      </c>
    </row>
    <row r="28" spans="1:4" x14ac:dyDescent="0.25">
      <c r="A28" s="3">
        <v>24</v>
      </c>
      <c r="B28" s="3" t="s">
        <v>34</v>
      </c>
      <c r="C28" s="3">
        <v>-178.28</v>
      </c>
      <c r="D28" s="3" t="s">
        <v>52</v>
      </c>
    </row>
    <row r="29" spans="1:4" x14ac:dyDescent="0.25">
      <c r="A29" s="3"/>
      <c r="B29" s="2" t="s">
        <v>143</v>
      </c>
      <c r="C29" s="2">
        <f>SUM(C5:C28)</f>
        <v>17177.640000000003</v>
      </c>
      <c r="D29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3"/>
  <sheetViews>
    <sheetView workbookViewId="0">
      <selection activeCell="G15" sqref="G15"/>
    </sheetView>
  </sheetViews>
  <sheetFormatPr defaultRowHeight="15" x14ac:dyDescent="0.25"/>
  <cols>
    <col min="1" max="1" width="4.85546875" customWidth="1"/>
    <col min="2" max="2" width="37" customWidth="1"/>
    <col min="3" max="3" width="11.85546875" customWidth="1"/>
    <col min="4" max="4" width="52" customWidth="1"/>
  </cols>
  <sheetData>
    <row r="2" spans="1:4" x14ac:dyDescent="0.25">
      <c r="B2" s="1" t="s">
        <v>161</v>
      </c>
    </row>
    <row r="4" spans="1:4" ht="30" x14ac:dyDescent="0.25">
      <c r="A4" s="4" t="s">
        <v>8</v>
      </c>
      <c r="B4" s="4" t="s">
        <v>81</v>
      </c>
      <c r="C4" s="4" t="s">
        <v>80</v>
      </c>
      <c r="D4" s="2" t="s">
        <v>1</v>
      </c>
    </row>
    <row r="5" spans="1:4" x14ac:dyDescent="0.25">
      <c r="A5" s="3">
        <v>1</v>
      </c>
      <c r="B5" s="3" t="s">
        <v>18</v>
      </c>
      <c r="C5" s="3">
        <v>6406.24</v>
      </c>
      <c r="D5" s="3" t="s">
        <v>176</v>
      </c>
    </row>
    <row r="6" spans="1:4" x14ac:dyDescent="0.25">
      <c r="A6" s="3">
        <v>2</v>
      </c>
      <c r="B6" s="3" t="s">
        <v>27</v>
      </c>
      <c r="C6" s="3">
        <v>145.88</v>
      </c>
      <c r="D6" s="3" t="s">
        <v>2</v>
      </c>
    </row>
    <row r="7" spans="1:4" x14ac:dyDescent="0.25">
      <c r="A7" s="3">
        <v>3</v>
      </c>
      <c r="B7" s="3" t="s">
        <v>20</v>
      </c>
      <c r="C7" s="3">
        <v>124</v>
      </c>
      <c r="D7" s="3" t="s">
        <v>4</v>
      </c>
    </row>
    <row r="8" spans="1:4" x14ac:dyDescent="0.25">
      <c r="A8" s="3">
        <v>4</v>
      </c>
      <c r="B8" s="3" t="s">
        <v>13</v>
      </c>
      <c r="C8" s="3">
        <v>230.12</v>
      </c>
      <c r="D8" s="3" t="s">
        <v>11</v>
      </c>
    </row>
    <row r="9" spans="1:4" x14ac:dyDescent="0.25">
      <c r="A9" s="3">
        <v>5</v>
      </c>
      <c r="B9" s="3" t="s">
        <v>21</v>
      </c>
      <c r="C9" s="3">
        <v>135.05000000000001</v>
      </c>
      <c r="D9" s="3" t="s">
        <v>25</v>
      </c>
    </row>
    <row r="10" spans="1:4" x14ac:dyDescent="0.25">
      <c r="A10" s="3">
        <v>6</v>
      </c>
      <c r="B10" s="3" t="s">
        <v>3</v>
      </c>
      <c r="C10" s="3">
        <v>675.35</v>
      </c>
      <c r="D10" s="3" t="s">
        <v>22</v>
      </c>
    </row>
    <row r="11" spans="1:4" x14ac:dyDescent="0.25">
      <c r="A11" s="3">
        <v>7</v>
      </c>
      <c r="B11" s="3" t="s">
        <v>35</v>
      </c>
      <c r="C11" s="3">
        <v>379.88</v>
      </c>
      <c r="D11" s="3" t="s">
        <v>23</v>
      </c>
    </row>
    <row r="12" spans="1:4" x14ac:dyDescent="0.25">
      <c r="A12" s="3">
        <v>8</v>
      </c>
      <c r="B12" s="3" t="s">
        <v>12</v>
      </c>
      <c r="C12" s="3">
        <v>670</v>
      </c>
      <c r="D12" s="3" t="s">
        <v>33</v>
      </c>
    </row>
    <row r="13" spans="1:4" x14ac:dyDescent="0.25">
      <c r="A13" s="3">
        <v>9</v>
      </c>
      <c r="B13" s="3" t="s">
        <v>15</v>
      </c>
      <c r="C13" s="3">
        <v>375.6</v>
      </c>
      <c r="D13" s="3" t="s">
        <v>16</v>
      </c>
    </row>
    <row r="14" spans="1:4" x14ac:dyDescent="0.25">
      <c r="A14" s="3">
        <v>10</v>
      </c>
      <c r="B14" s="3" t="s">
        <v>17</v>
      </c>
      <c r="C14" s="3">
        <v>1067.08</v>
      </c>
      <c r="D14" s="3" t="s">
        <v>155</v>
      </c>
    </row>
    <row r="15" spans="1:4" x14ac:dyDescent="0.25">
      <c r="A15" s="3">
        <v>11</v>
      </c>
      <c r="B15" s="3" t="s">
        <v>55</v>
      </c>
      <c r="C15" s="3">
        <v>250</v>
      </c>
      <c r="D15" s="3" t="s">
        <v>7</v>
      </c>
    </row>
    <row r="16" spans="1:4" x14ac:dyDescent="0.25">
      <c r="A16" s="3">
        <v>12</v>
      </c>
      <c r="B16" s="3" t="s">
        <v>14</v>
      </c>
      <c r="C16" s="3">
        <v>89.63</v>
      </c>
      <c r="D16" s="3" t="s">
        <v>6</v>
      </c>
    </row>
    <row r="17" spans="1:4" x14ac:dyDescent="0.25">
      <c r="A17" s="3">
        <v>13</v>
      </c>
      <c r="B17" s="3" t="s">
        <v>106</v>
      </c>
      <c r="C17" s="3">
        <v>2200.7600000000002</v>
      </c>
      <c r="D17" s="3" t="s">
        <v>171</v>
      </c>
    </row>
    <row r="18" spans="1:4" x14ac:dyDescent="0.25">
      <c r="A18" s="3">
        <v>14</v>
      </c>
      <c r="B18" s="3" t="s">
        <v>108</v>
      </c>
      <c r="C18" s="3">
        <v>49</v>
      </c>
      <c r="D18" s="3" t="s">
        <v>109</v>
      </c>
    </row>
    <row r="19" spans="1:4" x14ac:dyDescent="0.25">
      <c r="A19" s="3">
        <v>15</v>
      </c>
      <c r="B19" s="3" t="s">
        <v>91</v>
      </c>
      <c r="C19" s="3">
        <v>175</v>
      </c>
      <c r="D19" s="3" t="s">
        <v>144</v>
      </c>
    </row>
    <row r="20" spans="1:4" x14ac:dyDescent="0.25">
      <c r="A20" s="3">
        <v>16</v>
      </c>
      <c r="B20" s="3" t="s">
        <v>5</v>
      </c>
      <c r="C20" s="3">
        <v>291.26</v>
      </c>
      <c r="D20" s="3" t="s">
        <v>10</v>
      </c>
    </row>
    <row r="21" spans="1:4" x14ac:dyDescent="0.25">
      <c r="A21" s="3">
        <v>17</v>
      </c>
      <c r="B21" s="3" t="s">
        <v>38</v>
      </c>
      <c r="C21" s="3">
        <v>87.85</v>
      </c>
      <c r="D21" s="3" t="s">
        <v>19</v>
      </c>
    </row>
    <row r="22" spans="1:4" x14ac:dyDescent="0.25">
      <c r="A22" s="3">
        <v>18</v>
      </c>
      <c r="B22" s="3" t="s">
        <v>163</v>
      </c>
      <c r="C22" s="3">
        <v>1368</v>
      </c>
      <c r="D22" s="3" t="s">
        <v>164</v>
      </c>
    </row>
    <row r="23" spans="1:4" x14ac:dyDescent="0.25">
      <c r="A23" s="3">
        <v>19</v>
      </c>
      <c r="B23" s="3" t="s">
        <v>68</v>
      </c>
      <c r="C23" s="3">
        <v>3756.52</v>
      </c>
      <c r="D23" s="3" t="s">
        <v>133</v>
      </c>
    </row>
    <row r="24" spans="1:4" x14ac:dyDescent="0.25">
      <c r="A24" s="3">
        <v>20</v>
      </c>
      <c r="B24" s="3" t="s">
        <v>165</v>
      </c>
      <c r="C24" s="3">
        <v>600</v>
      </c>
      <c r="D24" s="3" t="s">
        <v>166</v>
      </c>
    </row>
    <row r="25" spans="1:4" x14ac:dyDescent="0.25">
      <c r="A25" s="3">
        <v>21</v>
      </c>
      <c r="B25" s="3" t="s">
        <v>170</v>
      </c>
      <c r="C25" s="3">
        <v>1086</v>
      </c>
      <c r="D25" s="3" t="s">
        <v>166</v>
      </c>
    </row>
    <row r="26" spans="1:4" x14ac:dyDescent="0.25">
      <c r="A26" s="3">
        <v>22</v>
      </c>
      <c r="B26" s="3" t="s">
        <v>173</v>
      </c>
      <c r="C26" s="3">
        <v>550</v>
      </c>
      <c r="D26" s="3" t="s">
        <v>166</v>
      </c>
    </row>
    <row r="27" spans="1:4" x14ac:dyDescent="0.25">
      <c r="A27" s="3">
        <v>23</v>
      </c>
      <c r="B27" s="3" t="s">
        <v>172</v>
      </c>
      <c r="C27" s="3">
        <v>400</v>
      </c>
      <c r="D27" s="3" t="s">
        <v>168</v>
      </c>
    </row>
    <row r="28" spans="1:4" x14ac:dyDescent="0.25">
      <c r="A28" s="3">
        <v>24</v>
      </c>
      <c r="B28" s="3" t="s">
        <v>169</v>
      </c>
      <c r="C28" s="3">
        <v>600</v>
      </c>
      <c r="D28" s="3" t="s">
        <v>168</v>
      </c>
    </row>
    <row r="29" spans="1:4" x14ac:dyDescent="0.25">
      <c r="A29" s="3">
        <v>25</v>
      </c>
      <c r="B29" s="3" t="s">
        <v>167</v>
      </c>
      <c r="C29" s="3">
        <v>400</v>
      </c>
      <c r="D29" s="3" t="s">
        <v>168</v>
      </c>
    </row>
    <row r="30" spans="1:4" x14ac:dyDescent="0.25">
      <c r="A30" s="3">
        <v>26</v>
      </c>
      <c r="B30" s="3" t="s">
        <v>174</v>
      </c>
      <c r="C30" s="3">
        <v>390</v>
      </c>
      <c r="D30" s="3" t="s">
        <v>168</v>
      </c>
    </row>
    <row r="31" spans="1:4" x14ac:dyDescent="0.25">
      <c r="A31" s="3">
        <v>27</v>
      </c>
      <c r="B31" s="3" t="s">
        <v>151</v>
      </c>
      <c r="C31" s="3">
        <v>477.8</v>
      </c>
      <c r="D31" s="3" t="s">
        <v>175</v>
      </c>
    </row>
    <row r="32" spans="1:4" x14ac:dyDescent="0.25">
      <c r="A32" s="3">
        <v>28</v>
      </c>
      <c r="B32" s="3" t="s">
        <v>34</v>
      </c>
      <c r="C32" s="3">
        <v>-321.27</v>
      </c>
      <c r="D32" s="3" t="s">
        <v>52</v>
      </c>
    </row>
    <row r="33" spans="1:4" x14ac:dyDescent="0.25">
      <c r="A33" s="3"/>
      <c r="B33" s="2" t="s">
        <v>162</v>
      </c>
      <c r="C33" s="2">
        <f>SUM(C5:C32)</f>
        <v>22659.75</v>
      </c>
      <c r="D3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FEBR.</vt:lpstr>
      <vt:lpstr>MART.</vt:lpstr>
      <vt:lpstr>APR.</vt:lpstr>
      <vt:lpstr>MAI</vt:lpstr>
      <vt:lpstr>IUNIE</vt:lpstr>
      <vt:lpstr>IULIE</vt:lpstr>
      <vt:lpstr>AUGUST</vt:lpstr>
      <vt:lpstr>SEPT.</vt:lpstr>
      <vt:lpstr>OCT.</vt:lpstr>
      <vt:lpstr>NOI</vt:lpstr>
      <vt:lpstr>DEC</vt:lpstr>
    </vt:vector>
  </TitlesOfParts>
  <Company>APM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Caluser-Csedo Istvan</cp:lastModifiedBy>
  <cp:lastPrinted>2013-04-11T08:35:26Z</cp:lastPrinted>
  <dcterms:created xsi:type="dcterms:W3CDTF">2012-02-17T09:18:23Z</dcterms:created>
  <dcterms:modified xsi:type="dcterms:W3CDTF">2017-01-19T09:48:25Z</dcterms:modified>
</cp:coreProperties>
</file>